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ivotTables/pivotTable1.xml" ContentType="application/vnd.openxmlformats-officedocument.spreadsheetml.pivotTable+xml"/>
  <Override PartName="/xl/drawings/drawing7.xml" ContentType="application/vnd.openxmlformats-officedocument.drawing+xml"/>
  <Override PartName="/xl/tables/table2.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tables/table3.xml" ContentType="application/vnd.openxmlformats-officedocument.spreadsheetml.table+xml"/>
  <Override PartName="/xl/queryTables/queryTable1.xml" ContentType="application/vnd.openxmlformats-officedocument.spreadsheetml.queryTable+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updateLinks="never" defaultThemeVersion="166925"/>
  <mc:AlternateContent xmlns:mc="http://schemas.openxmlformats.org/markup-compatibility/2006">
    <mc:Choice Requires="x15">
      <x15ac:absPath xmlns:x15ac="http://schemas.microsoft.com/office/spreadsheetml/2010/11/ac" url="C:\Users\mdavila\Downloads\"/>
    </mc:Choice>
  </mc:AlternateContent>
  <xr:revisionPtr revIDLastSave="0" documentId="13_ncr:1_{3674D5C1-051E-49A0-9D78-6D196C1B302A}" xr6:coauthVersionLast="47" xr6:coauthVersionMax="47" xr10:uidLastSave="{00000000-0000-0000-0000-000000000000}"/>
  <bookViews>
    <workbookView xWindow="-120" yWindow="-120" windowWidth="29040" windowHeight="15840" tabRatio="837" firstSheet="8" activeTab="16" xr2:uid="{B5C32FD0-0178-40C3-839A-A00DE8D9D8FC}"/>
  </bookViews>
  <sheets>
    <sheet name="Dashboard" sheetId="13" r:id="rId1"/>
    <sheet name="INSTRUCTIVO" sheetId="3" r:id="rId2"/>
    <sheet name="CONTEXTO" sheetId="4" r:id="rId3"/>
    <sheet name="MAPA DE CALOR INHERENTE" sheetId="5" r:id="rId4"/>
    <sheet name="MAPA DE CALOR RESIDUAL" sheetId="6" r:id="rId5"/>
    <sheet name="TABLA DE PROBABILIDAD" sheetId="7" r:id="rId6"/>
    <sheet name="TABLA DE IMPACTO" sheetId="8" r:id="rId7"/>
    <sheet name="VALORACION DE CONTROLES" sheetId="9" r:id="rId8"/>
    <sheet name="MAPA FINAL" sheetId="2" r:id="rId9"/>
    <sheet name="Gestion de Cambios" sheetId="12" r:id="rId10"/>
    <sheet name="LISTAS" sheetId="10" r:id="rId11"/>
    <sheet name="FRECUENCIAS" sheetId="11" r:id="rId12"/>
    <sheet name="1.RIESGOS" sheetId="14" r:id="rId13"/>
    <sheet name="2.RACIONALIZACIÓN DE TRÁMITES" sheetId="15" r:id="rId14"/>
    <sheet name="3.RENDICIÓN DE CUENTAS" sheetId="16" r:id="rId15"/>
    <sheet name="4.ATENCIÓN AL CIUDADANO" sheetId="17" r:id="rId16"/>
    <sheet name="5.TRANSPARENCIA" sheetId="18"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APA3">#REF!</definedName>
    <definedName name="_pag2">[1]CUENTAS!#REF!</definedName>
    <definedName name="_pag200">#REF!</definedName>
    <definedName name="_pag21">#REF!</definedName>
    <definedName name="_pag300">#REF!</definedName>
    <definedName name="_pag31">#REF!</definedName>
    <definedName name="_pag41">#REF!</definedName>
    <definedName name="_pag51">#REF!</definedName>
    <definedName name="_PyG2001">#REF!</definedName>
    <definedName name="_PyG2002">#REF!</definedName>
    <definedName name="A_Obj1" localSheetId="15">OFFSET(#REF!,0,0,COUNTA(#REF!)-1,1)</definedName>
    <definedName name="A_Obj1" localSheetId="16">OFFSET(#REF!,0,0,COUNTA(#REF!)-1,1)</definedName>
    <definedName name="A_Obj1">OFFSET(#REF!,0,0,COUNTA(#REF!)-1,1)</definedName>
    <definedName name="A_Obj2" localSheetId="15">OFFSET(#REF!,0,0,COUNTA(#REF!)-1,1)</definedName>
    <definedName name="A_Obj2" localSheetId="16">OFFSET(#REF!,0,0,COUNTA(#REF!)-1,1)</definedName>
    <definedName name="A_Obj2">OFFSET(#REF!,0,0,COUNTA(#REF!)-1,1)</definedName>
    <definedName name="A_Obj3" localSheetId="15">OFFSET(#REF!,0,0,COUNTA(#REF!)-1,1)</definedName>
    <definedName name="A_Obj3" localSheetId="16">OFFSET(#REF!,0,0,COUNTA(#REF!)-1,1)</definedName>
    <definedName name="A_Obj3">OFFSET(#REF!,0,0,COUNTA(#REF!)-1,1)</definedName>
    <definedName name="A_Obj4" localSheetId="15">OFFSET(#REF!,0,0,COUNTA(#REF!)-1,1)</definedName>
    <definedName name="A_Obj4" localSheetId="16">OFFSET(#REF!,0,0,COUNTA(#REF!)-1,1)</definedName>
    <definedName name="A_Obj4">OFFSET(#REF!,0,0,COUNTA(#REF!)-1,1)</definedName>
    <definedName name="AAPU1">'[2]CUADRILLAS (2)'!$A$3:$K$1263</definedName>
    <definedName name="Acc_1" localSheetId="15">#REF!</definedName>
    <definedName name="Acc_1" localSheetId="16">#REF!</definedName>
    <definedName name="Acc_1">#REF!</definedName>
    <definedName name="Acc_2" localSheetId="15">#REF!</definedName>
    <definedName name="Acc_2" localSheetId="16">#REF!</definedName>
    <definedName name="Acc_2">#REF!</definedName>
    <definedName name="Acc_3" localSheetId="15">#REF!</definedName>
    <definedName name="Acc_3" localSheetId="16">#REF!</definedName>
    <definedName name="Acc_3">#REF!</definedName>
    <definedName name="Acc_4" localSheetId="15">#REF!</definedName>
    <definedName name="Acc_4" localSheetId="16">#REF!</definedName>
    <definedName name="Acc_4">#REF!</definedName>
    <definedName name="Acc_5" localSheetId="15">#REF!</definedName>
    <definedName name="Acc_5" localSheetId="16">#REF!</definedName>
    <definedName name="Acc_5">#REF!</definedName>
    <definedName name="Acc_6" localSheetId="15">#REF!</definedName>
    <definedName name="Acc_6" localSheetId="16">#REF!</definedName>
    <definedName name="Acc_6">#REF!</definedName>
    <definedName name="Acc_7" localSheetId="15">#REF!</definedName>
    <definedName name="Acc_7" localSheetId="16">#REF!</definedName>
    <definedName name="Acc_7">#REF!</definedName>
    <definedName name="Acc_8" localSheetId="15">#REF!</definedName>
    <definedName name="Acc_8" localSheetId="16">#REF!</definedName>
    <definedName name="Acc_8">#REF!</definedName>
    <definedName name="Acc_9" localSheetId="15">#REF!</definedName>
    <definedName name="Acc_9" localSheetId="16">#REF!</definedName>
    <definedName name="Acc_9">#REF!</definedName>
    <definedName name="actividad">[3]RATIOS!$A$65:$A$109</definedName>
    <definedName name="ACTIVO">'[3]3'!$A$59:$A$150</definedName>
    <definedName name="ACTIVO2">[3]B!$A$8:$A$70</definedName>
    <definedName name="anterio4">#REF!</definedName>
    <definedName name="anterior">#REF!</definedName>
    <definedName name="anterior6">#REF!</definedName>
    <definedName name="anterior7">#REF!</definedName>
    <definedName name="anterior8">#REF!</definedName>
    <definedName name="anterior9">#REF!</definedName>
    <definedName name="antior5">#REF!</definedName>
    <definedName name="antrior2">#REF!</definedName>
    <definedName name="APU">[2]CUADRILLAS!$A$1:J$1263</definedName>
    <definedName name="_xlnm.Print_Area" localSheetId="14">'3.RENDICIÓN DE CUENTAS'!$B$2:$G$14</definedName>
    <definedName name="_xlnm.Print_Area" localSheetId="15">'4.ATENCIÓN AL CIUDADANO'!$B$4:$G$16</definedName>
    <definedName name="_xlnm.Print_Area" localSheetId="16">'5.TRANSPARENCIA'!$B$4:$G$15</definedName>
    <definedName name="_xlnm.Print_Area" localSheetId="0">Dashboard!$A$1:$G$44</definedName>
    <definedName name="ARRIBA">[3]BALANCE!$A$5:$A$57</definedName>
    <definedName name="arribadatos" localSheetId="12">#REF!</definedName>
    <definedName name="arribadatos" localSheetId="13">#REF!</definedName>
    <definedName name="arribadatos" localSheetId="14">#REF!</definedName>
    <definedName name="arribadatos" localSheetId="15">#REF!</definedName>
    <definedName name="arribadatos" localSheetId="16">#REF!</definedName>
    <definedName name="arribadatos">#REF!</definedName>
    <definedName name="ARRIBAFINANCI">'[4]INF GESTION'!#REF!</definedName>
    <definedName name="asistencial" localSheetId="12">#REF!</definedName>
    <definedName name="asistencial" localSheetId="13">#REF!</definedName>
    <definedName name="asistencial" localSheetId="14">#REF!</definedName>
    <definedName name="asistencial" localSheetId="15">#REF!</definedName>
    <definedName name="asistencial" localSheetId="16">#REF!</definedName>
    <definedName name="asistencial">#REF!</definedName>
    <definedName name="at">OFFSET(#REF!,0,0,COUNTA(#REF!)-1,1)</definedName>
    <definedName name="aten">OFFSET(#REF!,0,0,COUNTA(#REF!)-1,1)</definedName>
    <definedName name="atenc234">#REF!</definedName>
    <definedName name="AVISOS">[3]PRESUPUESTO!$A$129:$A$185</definedName>
    <definedName name="BalanceActivo01" localSheetId="12">#REF!</definedName>
    <definedName name="BalanceActivo01" localSheetId="13">#REF!</definedName>
    <definedName name="BalanceActivo01" localSheetId="14">#REF!</definedName>
    <definedName name="BalanceActivo01" localSheetId="15">#REF!</definedName>
    <definedName name="BalanceActivo01" localSheetId="16">#REF!</definedName>
    <definedName name="BalanceActivo01">#REF!</definedName>
    <definedName name="BalanceActivo02" localSheetId="12">#REF!</definedName>
    <definedName name="BalanceActivo02" localSheetId="13">#REF!</definedName>
    <definedName name="BalanceActivo02" localSheetId="14">#REF!</definedName>
    <definedName name="BalanceActivo02" localSheetId="15">#REF!</definedName>
    <definedName name="BalanceActivo02" localSheetId="16">#REF!</definedName>
    <definedName name="BalanceActivo02">#REF!</definedName>
    <definedName name="balancenormal" localSheetId="12">#REF!</definedName>
    <definedName name="balancenormal" localSheetId="13">#REF!</definedName>
    <definedName name="balancenormal" localSheetId="14">#REF!</definedName>
    <definedName name="balancenormal" localSheetId="15">#REF!</definedName>
    <definedName name="balancenormal" localSheetId="16">#REF!</definedName>
    <definedName name="balancenormal">#REF!</definedName>
    <definedName name="BalancePasivo01">#REF!</definedName>
    <definedName name="BalancePasivo02">#REF!</definedName>
    <definedName name="balansheet">#REF!</definedName>
    <definedName name="base">'[5]MAPA DE RIESGOS DE GESTIÓN'!$BT$11:$BU$30</definedName>
    <definedName name="BP_Abril_Año_2">[6]BP_Año_2!$V$1:$AA$1000</definedName>
    <definedName name="BP_Agosto_Año_2">[6]BP_Año_2!$AX$1:$BC$1000</definedName>
    <definedName name="BP_Diciembre_Año_1">[6]BP_Año_1!$BZ$1:$CE$999</definedName>
    <definedName name="BP_Diciembre_Año_2">[6]BP_Año_2!$BZ$1:$CE$1000</definedName>
    <definedName name="BP_Enero_Año_2">[6]BP_Año_2!$A$1:$F$1000</definedName>
    <definedName name="BP_Febrero_Año_2">[6]BP_Año_2!$H$1:$M$1000</definedName>
    <definedName name="BP_Julio_Año_2">[6]BP_Año_2!$AQ$1:$AV$1000</definedName>
    <definedName name="BP_Junio_Año_2">[6]BP_Año_2!$AJ$1:$AO$1000</definedName>
    <definedName name="BP_Marzo_Año_2">[6]BP_Año_2!$O$1:$T$1000</definedName>
    <definedName name="BP_Mayo_Año_2">[6]BP_Año_2!$AC$1:$AH$1000</definedName>
    <definedName name="BP_Noviembre_Año_2">[6]BP_Año_2!$BS$1:$BX$1000</definedName>
    <definedName name="BP_Octubre_Año_2">[6]BP_Año_2!$BL$1:$BQ$1000</definedName>
    <definedName name="BP_Septiembre_Año_2">[6]BP_Año_2!$BE$1:$BJ$1000</definedName>
    <definedName name="BUSCARMES">[3]SB!$E$13:$E$24</definedName>
    <definedName name="BUSKEM">[1]SB!#REF!</definedName>
    <definedName name="BUSKEM2">[1]SB!#REF!</definedName>
    <definedName name="CALIFICACION">'[5]TABLA DE PROBABILIDAD'!$B$21:$D$25</definedName>
    <definedName name="cantidad" localSheetId="12">#REF!</definedName>
    <definedName name="cantidad" localSheetId="13">#REF!</definedName>
    <definedName name="cantidad" localSheetId="14">#REF!</definedName>
    <definedName name="cantidad" localSheetId="15">#REF!</definedName>
    <definedName name="cantidad" localSheetId="16">#REF!</definedName>
    <definedName name="cantidad">#REF!</definedName>
    <definedName name="Codigo_PUC">[6]PUC_Particular!$A$2:$A$1063</definedName>
    <definedName name="COF">[4]Listas!$D$1:$D$2</definedName>
    <definedName name="complementos" localSheetId="12">#REF!</definedName>
    <definedName name="complementos" localSheetId="13">#REF!</definedName>
    <definedName name="complementos" localSheetId="14">#REF!</definedName>
    <definedName name="complementos" localSheetId="15">#REF!</definedName>
    <definedName name="complementos" localSheetId="16">#REF!</definedName>
    <definedName name="complementos">#REF!</definedName>
    <definedName name="COMUNICACIONES">'[2]Equi, Dot y EPP'!$A$185:$D$196</definedName>
    <definedName name="COSTE">[3]SB!$J$55:$J$56</definedName>
    <definedName name="COSTEVENTA">'[3]1'!$F$115:$F$179</definedName>
    <definedName name="CUADRO">[1]SB!#REF!</definedName>
    <definedName name="CUADRODOS">[1]SB!#REF!</definedName>
    <definedName name="CUENTA">[1]SB!#REF!</definedName>
    <definedName name="CUENTAX" localSheetId="12">#REF!</definedName>
    <definedName name="CUENTAX" localSheetId="13">#REF!</definedName>
    <definedName name="CUENTAX" localSheetId="14">#REF!</definedName>
    <definedName name="CUENTAX" localSheetId="15">#REF!</definedName>
    <definedName name="CUENTAX" localSheetId="16">#REF!</definedName>
    <definedName name="CUENTAX">#REF!</definedName>
    <definedName name="DALT">'[3]1'!$A$5:$A$84</definedName>
    <definedName name="dalt1" localSheetId="12">#REF!</definedName>
    <definedName name="dalt1" localSheetId="13">#REF!</definedName>
    <definedName name="dalt1" localSheetId="14">#REF!</definedName>
    <definedName name="dalt1" localSheetId="15">#REF!</definedName>
    <definedName name="dalt1" localSheetId="16">#REF!</definedName>
    <definedName name="dalt1">#REF!</definedName>
    <definedName name="dalt10">[3]RATIOS!$A$9:$A$99</definedName>
    <definedName name="dalt100">#REF!</definedName>
    <definedName name="DALT2">#REF!</definedName>
    <definedName name="dalt200">#REF!</definedName>
    <definedName name="dalt3">[1]CUENTAS!#REF!</definedName>
    <definedName name="dalt4">#REF!</definedName>
    <definedName name="dalt4b">[1]ECPN!#REF!</definedName>
    <definedName name="dalt5" localSheetId="12">#REF!</definedName>
    <definedName name="dalt5" localSheetId="13">#REF!</definedName>
    <definedName name="dalt5" localSheetId="14">#REF!</definedName>
    <definedName name="dalt5" localSheetId="15">#REF!</definedName>
    <definedName name="dalt5" localSheetId="16">#REF!</definedName>
    <definedName name="dalt5">#REF!</definedName>
    <definedName name="dalt6" localSheetId="12">#REF!</definedName>
    <definedName name="dalt6" localSheetId="13">#REF!</definedName>
    <definedName name="dalt6" localSheetId="14">#REF!</definedName>
    <definedName name="dalt6" localSheetId="15">#REF!</definedName>
    <definedName name="dalt6" localSheetId="16">#REF!</definedName>
    <definedName name="dalt6">#REF!</definedName>
    <definedName name="DALT8">[3]RESUMEN!$A$4:$A$63</definedName>
    <definedName name="dalt9">[3]PRESUPUESTO!$A$7:$A$108</definedName>
    <definedName name="daltm3" localSheetId="12">#REF!</definedName>
    <definedName name="daltm3" localSheetId="13">#REF!</definedName>
    <definedName name="daltm3" localSheetId="14">#REF!</definedName>
    <definedName name="daltm3" localSheetId="15">#REF!</definedName>
    <definedName name="daltm3" localSheetId="16">#REF!</definedName>
    <definedName name="daltm3">#REF!</definedName>
    <definedName name="DALTONE">[3]INDICE!$A$4:$A$75</definedName>
    <definedName name="DAÑOANT">'[3]2'!$A$282:$A$312</definedName>
    <definedName name="datos">[2]Personal!$B$60:$D$68</definedName>
    <definedName name="DatosExternos_1" localSheetId="10" hidden="1">LISTAS!$A$1:$A$6</definedName>
    <definedName name="DATOSREALES">'[3]1'!$A$65:$A$128</definedName>
    <definedName name="DCOBROS">'[3]2'!$A$299:$A$349</definedName>
    <definedName name="DEDUCCIONES" localSheetId="12">#REF!</definedName>
    <definedName name="DEDUCCIONES" localSheetId="13">#REF!</definedName>
    <definedName name="DEDUCCIONES" localSheetId="14">#REF!</definedName>
    <definedName name="DEDUCCIONES" localSheetId="15">#REF!</definedName>
    <definedName name="DEDUCCIONES" localSheetId="16">#REF!</definedName>
    <definedName name="DEDUCCIONES">#REF!</definedName>
    <definedName name="deducciones2" localSheetId="12">#REF!</definedName>
    <definedName name="deducciones2" localSheetId="13">#REF!</definedName>
    <definedName name="deducciones2" localSheetId="14">#REF!</definedName>
    <definedName name="deducciones2" localSheetId="15">#REF!</definedName>
    <definedName name="deducciones2" localSheetId="16">#REF!</definedName>
    <definedName name="deducciones2">#REF!</definedName>
    <definedName name="definición" localSheetId="12">#REF!</definedName>
    <definedName name="definición" localSheetId="13">#REF!</definedName>
    <definedName name="definición" localSheetId="14">#REF!</definedName>
    <definedName name="definición" localSheetId="15">#REF!</definedName>
    <definedName name="definición" localSheetId="16">#REF!</definedName>
    <definedName name="definición">#REF!</definedName>
    <definedName name="Departamentos" localSheetId="15">#REF!</definedName>
    <definedName name="Departamentos" localSheetId="16">#REF!</definedName>
    <definedName name="Departamentos">#REF!</definedName>
    <definedName name="DESMES" localSheetId="12">[3]C!#REF!</definedName>
    <definedName name="DESMES" localSheetId="13">[3]C!#REF!</definedName>
    <definedName name="DESMES" localSheetId="14">[3]C!#REF!</definedName>
    <definedName name="DESMES" localSheetId="15">[3]C!#REF!</definedName>
    <definedName name="DESMES" localSheetId="16">[3]C!#REF!</definedName>
    <definedName name="DESMES">[3]C!#REF!</definedName>
    <definedName name="DESVACUM">[3]C!$A$257:$A$383</definedName>
    <definedName name="DESVMES">[3]C!$A$4:$A$87</definedName>
    <definedName name="DOTACION">'[2]Equi, Dot y EPP'!$A$31:$D$42</definedName>
    <definedName name="dpptoventas">'[3]2'!$A$171:$A$280</definedName>
    <definedName name="DRRHH">'[3]2'!$A$350:$A$374</definedName>
    <definedName name="DSAC">'[3]2'!$A$311:$A$348</definedName>
    <definedName name="dUpont">[3]DuPONT!$A$4:$A$109</definedName>
    <definedName name="DVENTA">'[3]2'!$A$60:$A$171</definedName>
    <definedName name="ejemplo" localSheetId="12">#REF!</definedName>
    <definedName name="ejemplo" localSheetId="13">#REF!</definedName>
    <definedName name="ejemplo" localSheetId="14">#REF!</definedName>
    <definedName name="ejemplo" localSheetId="15">#REF!</definedName>
    <definedName name="ejemplo" localSheetId="16">#REF!</definedName>
    <definedName name="ejemplo">#REF!</definedName>
    <definedName name="EJERCICIOS">[3]SB!$B$29:$B$33</definedName>
    <definedName name="endeudamiento">[3]RATIOS!$A$45:$A$117</definedName>
    <definedName name="EPP">'[2]Equi, Dot y EPP'!$A$76:$D$86</definedName>
    <definedName name="EXTRASALARIALES" localSheetId="12">#REF!</definedName>
    <definedName name="EXTRASALARIALES" localSheetId="13">#REF!</definedName>
    <definedName name="EXTRASALARIALES" localSheetId="14">#REF!</definedName>
    <definedName name="EXTRASALARIALES" localSheetId="15">#REF!</definedName>
    <definedName name="EXTRASALARIALES" localSheetId="16">#REF!</definedName>
    <definedName name="EXTRASALARIALES">#REF!</definedName>
    <definedName name="FONDMANUEBRE">[3]BALANCE!$A$37:$A$174</definedName>
    <definedName name="forma" localSheetId="12">#REF!</definedName>
    <definedName name="forma" localSheetId="13">#REF!</definedName>
    <definedName name="forma" localSheetId="14">#REF!</definedName>
    <definedName name="forma" localSheetId="15">#REF!</definedName>
    <definedName name="forma" localSheetId="16">#REF!</definedName>
    <definedName name="forma">#REF!</definedName>
    <definedName name="forma2" localSheetId="12">#REF!</definedName>
    <definedName name="forma2" localSheetId="13">#REF!</definedName>
    <definedName name="forma2" localSheetId="14">#REF!</definedName>
    <definedName name="forma2" localSheetId="15">#REF!</definedName>
    <definedName name="forma2" localSheetId="16">#REF!</definedName>
    <definedName name="forma2">#REF!</definedName>
    <definedName name="Fuentes" localSheetId="15">#REF!</definedName>
    <definedName name="Fuentes" localSheetId="16">#REF!</definedName>
    <definedName name="Fuentes">#REF!</definedName>
    <definedName name="graficos">[3]PRESUPUESTO!$S$10:$Z$69</definedName>
    <definedName name="graficos2">[3]PRESUPUESTO!$R$7:$AA$92</definedName>
    <definedName name="graficsR">[3]RATIOS!$A$91:$A$155</definedName>
    <definedName name="grafiquets">[3]OPERATIVO!$A$37:$A$73</definedName>
    <definedName name="HERRAMIENTA">'[2]Equi, Dot y EPP'!$A$138:$D$148</definedName>
    <definedName name="hoja2" localSheetId="12">#REF!</definedName>
    <definedName name="hoja2" localSheetId="13">#REF!</definedName>
    <definedName name="hoja2" localSheetId="14">#REF!</definedName>
    <definedName name="hoja2" localSheetId="15">#REF!</definedName>
    <definedName name="hoja2" localSheetId="16">#REF!</definedName>
    <definedName name="hoja2">#REF!</definedName>
    <definedName name="hoja3" localSheetId="12">#REF!</definedName>
    <definedName name="hoja3" localSheetId="13">#REF!</definedName>
    <definedName name="hoja3" localSheetId="14">#REF!</definedName>
    <definedName name="hoja3" localSheetId="15">#REF!</definedName>
    <definedName name="hoja3" localSheetId="16">#REF!</definedName>
    <definedName name="hoja3">#REF!</definedName>
    <definedName name="hoja4" localSheetId="12">#REF!</definedName>
    <definedName name="hoja4" localSheetId="13">#REF!</definedName>
    <definedName name="hoja4" localSheetId="14">#REF!</definedName>
    <definedName name="hoja4" localSheetId="15">#REF!</definedName>
    <definedName name="hoja4" localSheetId="16">#REF!</definedName>
    <definedName name="hoja4">#REF!</definedName>
    <definedName name="hoja5">#REF!</definedName>
    <definedName name="hoja6">#REF!</definedName>
    <definedName name="IMAMUNT">#REF!</definedName>
    <definedName name="IMPORTES">#REF!</definedName>
    <definedName name="Indicadores" localSheetId="15">#REF!</definedName>
    <definedName name="Indicadores" localSheetId="16">#REF!</definedName>
    <definedName name="Indicadores">#REF!</definedName>
    <definedName name="INDICE">#REF!</definedName>
    <definedName name="info">[3]INDICE!$A$73:$A$106</definedName>
    <definedName name="info1" localSheetId="12">#REF!</definedName>
    <definedName name="info1" localSheetId="13">#REF!</definedName>
    <definedName name="info1" localSheetId="14">#REF!</definedName>
    <definedName name="info1" localSheetId="15">#REF!</definedName>
    <definedName name="info1" localSheetId="16">#REF!</definedName>
    <definedName name="info1">#REF!</definedName>
    <definedName name="info2" localSheetId="12">#REF!</definedName>
    <definedName name="info2" localSheetId="13">#REF!</definedName>
    <definedName name="info2" localSheetId="14">#REF!</definedName>
    <definedName name="info2" localSheetId="15">#REF!</definedName>
    <definedName name="info2" localSheetId="16">#REF!</definedName>
    <definedName name="info2">#REF!</definedName>
    <definedName name="info3">[3]OPERATIVO!$A$161:$A$223</definedName>
    <definedName name="info4">[3]BALANCE!$A$121:$A$152</definedName>
    <definedName name="info5">[3]RATIOS!$A$238:$A$278</definedName>
    <definedName name="infoa">[3]A!$A$106:$A$137</definedName>
    <definedName name="infob">[3]B!$A$192:$A$228</definedName>
    <definedName name="INFOB1">#REF!</definedName>
    <definedName name="INFOC">[3]C!$A$546:$A$578</definedName>
    <definedName name="infod">[3]D!$A$536:$A$572</definedName>
    <definedName name="INFOGRAL" localSheetId="12">#REF!</definedName>
    <definedName name="INFOGRAL" localSheetId="13">#REF!</definedName>
    <definedName name="INFOGRAL" localSheetId="14">#REF!</definedName>
    <definedName name="INFOGRAL" localSheetId="15">#REF!</definedName>
    <definedName name="INFOGRAL" localSheetId="16">#REF!</definedName>
    <definedName name="INFOGRAL">#REF!</definedName>
    <definedName name="infoinfo" localSheetId="12">#REF!</definedName>
    <definedName name="infoinfo" localSheetId="13">#REF!</definedName>
    <definedName name="infoinfo" localSheetId="14">#REF!</definedName>
    <definedName name="infoinfo" localSheetId="15">#REF!</definedName>
    <definedName name="infoinfo" localSheetId="16">#REF!</definedName>
    <definedName name="infoinfo">#REF!</definedName>
    <definedName name="infoonce">[3]RESUMEN!$A$276:$A$311</definedName>
    <definedName name="infoPG2" localSheetId="12">#REF!</definedName>
    <definedName name="infoPG2" localSheetId="13">#REF!</definedName>
    <definedName name="infoPG2" localSheetId="14">#REF!</definedName>
    <definedName name="infoPG2" localSheetId="15">#REF!</definedName>
    <definedName name="infoPG2" localSheetId="16">#REF!</definedName>
    <definedName name="infoPG2">#REF!</definedName>
    <definedName name="INFORMACION" localSheetId="12">#REF!</definedName>
    <definedName name="INFORMACION" localSheetId="13">#REF!</definedName>
    <definedName name="INFORMACION" localSheetId="14">#REF!</definedName>
    <definedName name="INFORMACION" localSheetId="15">#REF!</definedName>
    <definedName name="INFORMACION" localSheetId="16">#REF!</definedName>
    <definedName name="INFORMACION">#REF!</definedName>
    <definedName name="infouno" localSheetId="12">#REF!</definedName>
    <definedName name="infouno" localSheetId="13">#REF!</definedName>
    <definedName name="infouno" localSheetId="14">#REF!</definedName>
    <definedName name="infouno" localSheetId="15">#REF!</definedName>
    <definedName name="infouno" localSheetId="16">#REF!</definedName>
    <definedName name="infouno">#REF!</definedName>
    <definedName name="IPC">[6]Indices!$G$29:$H$63</definedName>
    <definedName name="IRPF" localSheetId="12">#REF!</definedName>
    <definedName name="IRPF" localSheetId="13">#REF!</definedName>
    <definedName name="IRPF" localSheetId="14">#REF!</definedName>
    <definedName name="IRPF" localSheetId="15">#REF!</definedName>
    <definedName name="IRPF" localSheetId="16">#REF!</definedName>
    <definedName name="IRPF">#REF!</definedName>
    <definedName name="irpf2" localSheetId="12">#REF!</definedName>
    <definedName name="irpf2" localSheetId="13">#REF!</definedName>
    <definedName name="irpf2" localSheetId="14">#REF!</definedName>
    <definedName name="irpf2" localSheetId="15">#REF!</definedName>
    <definedName name="irpf2" localSheetId="16">#REF!</definedName>
    <definedName name="irpf2">#REF!</definedName>
    <definedName name="liquiditat">[3]RATIOS!$A$29:$A$83</definedName>
    <definedName name="lista">#REF!</definedName>
    <definedName name="m10dalt">#REF!</definedName>
    <definedName name="m11dalt">#REF!</definedName>
    <definedName name="m11pdos">#REF!</definedName>
    <definedName name="m12dalt">#REF!</definedName>
    <definedName name="m13dalt">#REF!</definedName>
    <definedName name="m14dalt">#REF!</definedName>
    <definedName name="m15dalt">#REF!</definedName>
    <definedName name="m16dalt">#REF!</definedName>
    <definedName name="m18dalt">#REF!</definedName>
    <definedName name="m19bdalt">#REF!</definedName>
    <definedName name="m19dalt">#REF!</definedName>
    <definedName name="M21dalt">#REF!</definedName>
    <definedName name="m23cuatre">#REF!</definedName>
    <definedName name="m23dalt">#REF!</definedName>
    <definedName name="m23dos">#REF!</definedName>
    <definedName name="m23tres">#REF!</definedName>
    <definedName name="m24dalt">#REF!</definedName>
    <definedName name="m25dalt">#REF!</definedName>
    <definedName name="M3PAG4">#REF!</definedName>
    <definedName name="m5hoja2">#REF!</definedName>
    <definedName name="M6DALT">#REF!</definedName>
    <definedName name="M6HOJA2">#REF!</definedName>
    <definedName name="M7DALT">#REF!</definedName>
    <definedName name="M7PAG2">#REF!</definedName>
    <definedName name="M7PAG3">#REF!</definedName>
    <definedName name="M7PAG4">#REF!</definedName>
    <definedName name="M8DALT">#REF!</definedName>
    <definedName name="M8PAG2">#REF!</definedName>
    <definedName name="M9BDALT">#REF!</definedName>
    <definedName name="M9BDOCE">#REF!</definedName>
    <definedName name="M9CATOCE">#REF!</definedName>
    <definedName name="M9CATRE">#REF!</definedName>
    <definedName name="M9CINC">#REF!</definedName>
    <definedName name="M9DALT">#REF!</definedName>
    <definedName name="M9DISET">#REF!</definedName>
    <definedName name="M9DOS">#REF!</definedName>
    <definedName name="M9NOU">#REF!</definedName>
    <definedName name="M9QUINCE">#REF!</definedName>
    <definedName name="M9SET">#REF!</definedName>
    <definedName name="M9SEZE">#REF!</definedName>
    <definedName name="M9SIX">#REF!</definedName>
    <definedName name="M9TEN">#REF!</definedName>
    <definedName name="M9TRECE">#REF!</definedName>
    <definedName name="M9TRES">#REF!</definedName>
    <definedName name="M9UIT">#REF!</definedName>
    <definedName name="MESES">#REF!</definedName>
    <definedName name="MESES2">#REF!</definedName>
    <definedName name="MESES2012">#REF!</definedName>
    <definedName name="MESES2013">#REF!</definedName>
    <definedName name="MESESBAL">'[4]CON CONSORCIOS'!$D$7:$AA$7</definedName>
    <definedName name="MESESBALSIN">'[4]SIN CONSORCIOS'!$D$7:$AA$7</definedName>
    <definedName name="modelossss" localSheetId="12">#REF!</definedName>
    <definedName name="modelossss" localSheetId="13">#REF!</definedName>
    <definedName name="modelossss" localSheetId="14">#REF!</definedName>
    <definedName name="modelossss" localSheetId="15">#REF!</definedName>
    <definedName name="modelossss" localSheetId="16">#REF!</definedName>
    <definedName name="modelossss">#REF!</definedName>
    <definedName name="montes">[7]sb!$B$13:$B$24</definedName>
    <definedName name="ncuenta" localSheetId="12">#REF!</definedName>
    <definedName name="ncuenta" localSheetId="13">#REF!</definedName>
    <definedName name="ncuenta" localSheetId="14">#REF!</definedName>
    <definedName name="ncuenta" localSheetId="15">#REF!</definedName>
    <definedName name="ncuenta" localSheetId="16">#REF!</definedName>
    <definedName name="ncuenta">#REF!</definedName>
    <definedName name="netpatri">'[3]3'!$A$129:$A$172</definedName>
    <definedName name="NOMBRES">[2]Personal!$C$70:$D$79</definedName>
    <definedName name="nosalarial" localSheetId="12">#REF!</definedName>
    <definedName name="nosalarial" localSheetId="13">#REF!</definedName>
    <definedName name="nosalarial" localSheetId="14">#REF!</definedName>
    <definedName name="nosalarial" localSheetId="15">#REF!</definedName>
    <definedName name="nosalarial" localSheetId="16">#REF!</definedName>
    <definedName name="nosalarial">#REF!</definedName>
    <definedName name="NUMES">[3]SB!$D$13:$D$24</definedName>
    <definedName name="numpaga" localSheetId="12">#REF!</definedName>
    <definedName name="numpaga" localSheetId="13">#REF!</definedName>
    <definedName name="numpaga" localSheetId="14">#REF!</definedName>
    <definedName name="numpaga" localSheetId="15">#REF!</definedName>
    <definedName name="numpaga" localSheetId="16">#REF!</definedName>
    <definedName name="numpaga">#REF!</definedName>
    <definedName name="numpagas" localSheetId="12">#REF!</definedName>
    <definedName name="numpagas" localSheetId="13">#REF!</definedName>
    <definedName name="numpagas" localSheetId="14">#REF!</definedName>
    <definedName name="numpagas" localSheetId="15">#REF!</definedName>
    <definedName name="numpagas" localSheetId="16">#REF!</definedName>
    <definedName name="numpagas">#REF!</definedName>
    <definedName name="Objetivos" localSheetId="15">OFFSET(#REF!,0,0,COUNTA(#REF!)-1,1)</definedName>
    <definedName name="Objetivos" localSheetId="16">OFFSET(#REF!,0,0,COUNTA(#REF!)-1,1)</definedName>
    <definedName name="Objetivos">OFFSET(#REF!,0,0,COUNTA(#REF!)-1,1)</definedName>
    <definedName name="OCHOOCHO" localSheetId="12">[1]MERCANTIL!#REF!</definedName>
    <definedName name="OCHOOCHO" localSheetId="13">[1]MERCANTIL!#REF!</definedName>
    <definedName name="OCHOOCHO" localSheetId="14">[1]MERCANTIL!#REF!</definedName>
    <definedName name="OCHOOCHO" localSheetId="15">[1]MERCANTIL!#REF!</definedName>
    <definedName name="OCHOOCHO" localSheetId="16">[1]MERCANTIL!#REF!</definedName>
    <definedName name="OCHOOCHO">[1]MERCANTIL!#REF!</definedName>
    <definedName name="paga1" localSheetId="12">#REF!</definedName>
    <definedName name="paga1" localSheetId="13">#REF!</definedName>
    <definedName name="paga1" localSheetId="14">#REF!</definedName>
    <definedName name="paga1" localSheetId="15">#REF!</definedName>
    <definedName name="paga1" localSheetId="16">#REF!</definedName>
    <definedName name="paga1">#REF!</definedName>
    <definedName name="paga2" localSheetId="12">#REF!</definedName>
    <definedName name="paga2" localSheetId="13">#REF!</definedName>
    <definedName name="paga2" localSheetId="14">#REF!</definedName>
    <definedName name="paga2" localSheetId="15">#REF!</definedName>
    <definedName name="paga2" localSheetId="16">#REF!</definedName>
    <definedName name="paga2">#REF!</definedName>
    <definedName name="paga3" localSheetId="12">#REF!</definedName>
    <definedName name="paga3" localSheetId="13">#REF!</definedName>
    <definedName name="paga3" localSheetId="14">#REF!</definedName>
    <definedName name="paga3" localSheetId="15">#REF!</definedName>
    <definedName name="paga3" localSheetId="16">#REF!</definedName>
    <definedName name="paga3">#REF!</definedName>
    <definedName name="paga4">#REF!</definedName>
    <definedName name="PAGAS">#REF!</definedName>
    <definedName name="PAGAS1">#REF!</definedName>
    <definedName name="PAGASEXTRA">#REF!</definedName>
    <definedName name="paginacinco" localSheetId="12">'[4]INF GESTION'!#REF!</definedName>
    <definedName name="paginacinco" localSheetId="13">'[4]INF GESTION'!#REF!</definedName>
    <definedName name="paginacinco" localSheetId="14">'[4]INF GESTION'!#REF!</definedName>
    <definedName name="paginacinco" localSheetId="15">'[4]INF GESTION'!#REF!</definedName>
    <definedName name="paginacinco" localSheetId="16">'[4]INF GESTION'!#REF!</definedName>
    <definedName name="paginacinco">'[4]INF GESTION'!#REF!</definedName>
    <definedName name="paginacuatro" localSheetId="12">'[4]INF GESTION'!#REF!</definedName>
    <definedName name="paginacuatro" localSheetId="13">'[4]INF GESTION'!#REF!</definedName>
    <definedName name="paginacuatro" localSheetId="14">'[4]INF GESTION'!#REF!</definedName>
    <definedName name="paginacuatro" localSheetId="15">'[4]INF GESTION'!#REF!</definedName>
    <definedName name="paginacuatro" localSheetId="16">'[4]INF GESTION'!#REF!</definedName>
    <definedName name="paginacuatro">'[4]INF GESTION'!#REF!</definedName>
    <definedName name="paginados" localSheetId="12">'[4]INF GESTION'!#REF!</definedName>
    <definedName name="paginados" localSheetId="13">'[4]INF GESTION'!#REF!</definedName>
    <definedName name="paginados" localSheetId="14">'[4]INF GESTION'!#REF!</definedName>
    <definedName name="paginados" localSheetId="15">'[4]INF GESTION'!#REF!</definedName>
    <definedName name="paginados" localSheetId="16">'[4]INF GESTION'!#REF!</definedName>
    <definedName name="paginados">'[4]INF GESTION'!#REF!</definedName>
    <definedName name="paginaseis" localSheetId="12">'[4]INF GESTION'!#REF!</definedName>
    <definedName name="paginaseis" localSheetId="13">'[4]INF GESTION'!#REF!</definedName>
    <definedName name="paginaseis" localSheetId="14">'[4]INF GESTION'!#REF!</definedName>
    <definedName name="paginaseis" localSheetId="15">'[4]INF GESTION'!#REF!</definedName>
    <definedName name="paginaseis" localSheetId="16">'[4]INF GESTION'!#REF!</definedName>
    <definedName name="paginaseis">'[4]INF GESTION'!#REF!</definedName>
    <definedName name="paginatres" localSheetId="12">'[4]INF GESTION'!#REF!</definedName>
    <definedName name="paginatres" localSheetId="13">'[4]INF GESTION'!#REF!</definedName>
    <definedName name="paginatres" localSheetId="14">'[4]INF GESTION'!#REF!</definedName>
    <definedName name="paginatres" localSheetId="15">'[4]INF GESTION'!#REF!</definedName>
    <definedName name="paginatres" localSheetId="16">'[4]INF GESTION'!#REF!</definedName>
    <definedName name="paginatres">'[4]INF GESTION'!#REF!</definedName>
    <definedName name="paginauno" localSheetId="12">'[4]INF GESTION'!#REF!</definedName>
    <definedName name="paginauno" localSheetId="13">'[4]INF GESTION'!#REF!</definedName>
    <definedName name="paginauno" localSheetId="14">'[4]INF GESTION'!#REF!</definedName>
    <definedName name="paginauno" localSheetId="15">'[4]INF GESTION'!#REF!</definedName>
    <definedName name="paginauno" localSheetId="16">'[4]INF GESTION'!#REF!</definedName>
    <definedName name="paginauno">'[4]INF GESTION'!#REF!</definedName>
    <definedName name="pasivo" localSheetId="12">#REF!</definedName>
    <definedName name="pasivo" localSheetId="13">#REF!</definedName>
    <definedName name="pasivo" localSheetId="14">#REF!</definedName>
    <definedName name="pasivo" localSheetId="15">#REF!</definedName>
    <definedName name="pasivo" localSheetId="16">#REF!</definedName>
    <definedName name="pasivo">#REF!</definedName>
    <definedName name="pasivo2" localSheetId="12">#REF!</definedName>
    <definedName name="pasivo2" localSheetId="13">#REF!</definedName>
    <definedName name="pasivo2" localSheetId="14">#REF!</definedName>
    <definedName name="pasivo2" localSheetId="15">#REF!</definedName>
    <definedName name="pasivo2" localSheetId="16">#REF!</definedName>
    <definedName name="pasivo2">#REF!</definedName>
    <definedName name="PASIVUM">[3]B!$A$107:$A$147</definedName>
    <definedName name="patrimonie">[3]B!$A$78:$A$123</definedName>
    <definedName name="PATRIMONIUM">[3]B!$A$79:$B$106</definedName>
    <definedName name="percepcion">#REF!</definedName>
    <definedName name="PERSONAL">[2]Personal!$A$16:$D$26</definedName>
    <definedName name="pgcnormal" localSheetId="12">#REF!</definedName>
    <definedName name="pgcnormal" localSheetId="13">#REF!</definedName>
    <definedName name="pgcnormal" localSheetId="14">#REF!</definedName>
    <definedName name="pgcnormal" localSheetId="15">#REF!</definedName>
    <definedName name="pgcnormal" localSheetId="16">#REF!</definedName>
    <definedName name="pgcnormal">#REF!</definedName>
    <definedName name="pn" localSheetId="12">#REF!</definedName>
    <definedName name="pn" localSheetId="13">#REF!</definedName>
    <definedName name="pn" localSheetId="14">#REF!</definedName>
    <definedName name="pn" localSheetId="15">#REF!</definedName>
    <definedName name="pn" localSheetId="16">#REF!</definedName>
    <definedName name="pn">#REF!</definedName>
    <definedName name="pneto" localSheetId="12">#REF!</definedName>
    <definedName name="pneto" localSheetId="13">#REF!</definedName>
    <definedName name="pneto" localSheetId="14">#REF!</definedName>
    <definedName name="pneto" localSheetId="15">#REF!</definedName>
    <definedName name="pneto" localSheetId="16">#REF!</definedName>
    <definedName name="pneto">#REF!</definedName>
    <definedName name="pneto2">#REF!</definedName>
    <definedName name="pnypas">#REF!</definedName>
    <definedName name="PPTOANUAL">'[3]1'!$A$329:$A$378</definedName>
    <definedName name="prorrateo2" localSheetId="12">#REF!</definedName>
    <definedName name="prorrateo2" localSheetId="13">#REF!</definedName>
    <definedName name="prorrateo2" localSheetId="14">#REF!</definedName>
    <definedName name="prorrateo2" localSheetId="15">#REF!</definedName>
    <definedName name="prorrateo2" localSheetId="16">#REF!</definedName>
    <definedName name="prorrateo2">#REF!</definedName>
    <definedName name="Proyectos1">[4]Listas!$B$1:$B$18</definedName>
    <definedName name="PUC">[6]PUC_Particular!$A$1:$B$5000</definedName>
    <definedName name="puesto" localSheetId="12">#REF!</definedName>
    <definedName name="puesto" localSheetId="13">#REF!</definedName>
    <definedName name="puesto" localSheetId="14">#REF!</definedName>
    <definedName name="puesto" localSheetId="15">#REF!</definedName>
    <definedName name="puesto" localSheetId="16">#REF!</definedName>
    <definedName name="puesto">#REF!</definedName>
    <definedName name="PyGAcumulados2001" localSheetId="12">#REF!</definedName>
    <definedName name="PyGAcumulados2001" localSheetId="13">#REF!</definedName>
    <definedName name="PyGAcumulados2001" localSheetId="14">#REF!</definedName>
    <definedName name="PyGAcumulados2001" localSheetId="15">#REF!</definedName>
    <definedName name="PyGAcumulados2001" localSheetId="16">#REF!</definedName>
    <definedName name="PyGAcumulados2001">#REF!</definedName>
    <definedName name="PyGAcumulados2002" localSheetId="12">#REF!</definedName>
    <definedName name="PyGAcumulados2002" localSheetId="13">#REF!</definedName>
    <definedName name="PyGAcumulados2002" localSheetId="14">#REF!</definedName>
    <definedName name="PyGAcumulados2002" localSheetId="15">#REF!</definedName>
    <definedName name="PyGAcumulados2002" localSheetId="16">#REF!</definedName>
    <definedName name="PyGAcumulados2002">#REF!</definedName>
    <definedName name="queespyme">#REF!</definedName>
    <definedName name="ratfinan">[3]RESUMEN!$A$160:$A$204</definedName>
    <definedName name="ratOP">[3]RESUMEN!$A$87:$A$132</definedName>
    <definedName name="REALDATA">'[3]1'!#REF!</definedName>
    <definedName name="rentabilidad">[3]RATIOS!$A$9:$A$54</definedName>
    <definedName name="result">'[3]1'!#REF!</definedName>
    <definedName name="resumen">[2]Resumen!$A$5:$E$14</definedName>
    <definedName name="Resumen1">'[2]Resumen (2)'!$A$5:$E$14</definedName>
    <definedName name="salariales" localSheetId="12">#REF!</definedName>
    <definedName name="salariales" localSheetId="13">#REF!</definedName>
    <definedName name="salariales" localSheetId="14">#REF!</definedName>
    <definedName name="salariales" localSheetId="15">#REF!</definedName>
    <definedName name="salariales" localSheetId="16">#REF!</definedName>
    <definedName name="salariales">#REF!</definedName>
    <definedName name="salariales2" localSheetId="12">#REF!</definedName>
    <definedName name="salariales2" localSheetId="13">#REF!</definedName>
    <definedName name="salariales2" localSheetId="14">#REF!</definedName>
    <definedName name="salariales2" localSheetId="15">#REF!</definedName>
    <definedName name="salariales2" localSheetId="16">#REF!</definedName>
    <definedName name="salariales2">#REF!</definedName>
    <definedName name="salario" localSheetId="12">#REF!</definedName>
    <definedName name="salario" localSheetId="13">#REF!</definedName>
    <definedName name="salario" localSheetId="14">#REF!</definedName>
    <definedName name="salario" localSheetId="15">#REF!</definedName>
    <definedName name="salario" localSheetId="16">#REF!</definedName>
    <definedName name="salario">#REF!</definedName>
    <definedName name="salariobase">#REF!</definedName>
    <definedName name="SALARIOS">#REF!</definedName>
    <definedName name="SalMin">[6]Indices!$A$28:$E$63</definedName>
    <definedName name="SCROLL_MESES" localSheetId="12">OFFSET(#REF!,#REF!,0,#REF!,1)</definedName>
    <definedName name="SCROLL_MESES" localSheetId="13">OFFSET(#REF!,#REF!,0,#REF!,1)</definedName>
    <definedName name="SCROLL_MESES" localSheetId="14">OFFSET(#REF!,#REF!,0,#REF!,1)</definedName>
    <definedName name="SCROLL_MESES" localSheetId="15">OFFSET(#REF!,#REF!,0,#REF!,1)</definedName>
    <definedName name="SCROLL_MESES" localSheetId="16">OFFSET(#REF!,#REF!,0,#REF!,1)</definedName>
    <definedName name="SCROLL_MESES">OFFSET(#REF!,#REF!,0,#REF!,1)</definedName>
    <definedName name="SCROLL_MESES1">+OFFSET(#REF!,#REF!,0,#REF!,1)</definedName>
    <definedName name="SCROLL_META">OFFSET(#REF!,#REF!,0,#REF!,1)</definedName>
    <definedName name="SCROLL_PRODUCTOS">OFFSET(#REF!,#REF!,0,#REF!,1)</definedName>
    <definedName name="SDOS">#REF!</definedName>
    <definedName name="SDOS2">#REF!</definedName>
    <definedName name="secondo">'[3]1'!$A$592:$A$690</definedName>
    <definedName name="SETOCHO">[1]FISCAL!#REF!</definedName>
    <definedName name="SINO" localSheetId="12">#REF!</definedName>
    <definedName name="SINO" localSheetId="13">#REF!</definedName>
    <definedName name="SINO" localSheetId="14">#REF!</definedName>
    <definedName name="SINO" localSheetId="15">#REF!</definedName>
    <definedName name="SINO" localSheetId="16">#REF!</definedName>
    <definedName name="SINO">#REF!</definedName>
    <definedName name="sinosino">[1]SB!$H$21:$H$23</definedName>
    <definedName name="SISI" localSheetId="12">#REF!</definedName>
    <definedName name="SISI" localSheetId="13">#REF!</definedName>
    <definedName name="SISI" localSheetId="14">#REF!</definedName>
    <definedName name="SISI" localSheetId="15">#REF!</definedName>
    <definedName name="SISI" localSheetId="16">#REF!</definedName>
    <definedName name="SISI">#REF!</definedName>
    <definedName name="STATUS">[1]SB!$H$12:$H$14</definedName>
    <definedName name="sub" localSheetId="12">#REF!</definedName>
    <definedName name="sub" localSheetId="13">#REF!</definedName>
    <definedName name="sub" localSheetId="14">#REF!</definedName>
    <definedName name="sub" localSheetId="15">#REF!</definedName>
    <definedName name="sub" localSheetId="16">#REF!</definedName>
    <definedName name="sub">#REF!</definedName>
    <definedName name="superior" localSheetId="12">#REF!</definedName>
    <definedName name="superior" localSheetId="13">#REF!</definedName>
    <definedName name="superior" localSheetId="14">#REF!</definedName>
    <definedName name="superior" localSheetId="15">#REF!</definedName>
    <definedName name="superior" localSheetId="16">#REF!</definedName>
    <definedName name="superior">#REF!</definedName>
    <definedName name="TCOSTE1">'[3]1'!$U$114:$U$307</definedName>
    <definedName name="TCOSTE2">'[3]1'!$U$378:$U$571</definedName>
    <definedName name="Tipo">[4]Listas!$A$1:$A$2</definedName>
    <definedName name="tipocoste">'[3]1'!$F$115:$F$317</definedName>
    <definedName name="tipocuentas">[8]SB!$J$7:$J$9</definedName>
    <definedName name="TIPOSOCIEDAD">[1]SB!$D$8:$D$10</definedName>
    <definedName name="_xlnm.Print_Titles" localSheetId="14">'3.RENDICIÓN DE CUENTAS'!$2:$7</definedName>
    <definedName name="_xlnm.Print_Titles" localSheetId="16">'5.TRANSPARENCIA'!$4:$9</definedName>
    <definedName name="TRANSPORTE">[2]Transporte!$A$15:$D$28</definedName>
    <definedName name="usodelahoja">'[4]INF GESTION'!#REF!</definedName>
  </definedNames>
  <calcPr calcId="181029"/>
  <pivotCaches>
    <pivotCache cacheId="0" r:id="rId2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1" i="2" l="1"/>
  <c r="AC11" i="2" s="1"/>
  <c r="Z13" i="2"/>
  <c r="AB13" i="2" s="1"/>
  <c r="AC13" i="2" s="1"/>
  <c r="AA13" i="2"/>
  <c r="AA14" i="2"/>
  <c r="Z14" i="2" s="1"/>
  <c r="AB14" i="2" s="1"/>
  <c r="AC14" i="2" s="1"/>
  <c r="Z15" i="2"/>
  <c r="AB15" i="2" s="1"/>
  <c r="AC15" i="2" s="1"/>
  <c r="AA15" i="2"/>
  <c r="AA16" i="2"/>
  <c r="Z16" i="2" s="1"/>
  <c r="AB16" i="2" s="1"/>
  <c r="AC16" i="2" s="1"/>
  <c r="Z17" i="2"/>
  <c r="AB17" i="2" s="1"/>
  <c r="AC17" i="2" s="1"/>
  <c r="AA17" i="2"/>
  <c r="AA18" i="2"/>
  <c r="Z18" i="2" s="1"/>
  <c r="AB18" i="2" s="1"/>
  <c r="AC18" i="2" s="1"/>
  <c r="Z19" i="2"/>
  <c r="AB19" i="2" s="1"/>
  <c r="AC19" i="2" s="1"/>
  <c r="AA19" i="2"/>
  <c r="AA20" i="2"/>
  <c r="Z20" i="2" s="1"/>
  <c r="AB20" i="2" s="1"/>
  <c r="AC20" i="2" s="1"/>
  <c r="Y13" i="2"/>
  <c r="Y14" i="2"/>
  <c r="Y15" i="2"/>
  <c r="Y16" i="2"/>
  <c r="Y17" i="2"/>
  <c r="Y18" i="2"/>
  <c r="Y19" i="2"/>
  <c r="Y20" i="2"/>
  <c r="S13" i="2"/>
  <c r="W13" i="2"/>
  <c r="S14" i="2"/>
  <c r="W14" i="2" s="1"/>
  <c r="S15" i="2"/>
  <c r="W15" i="2"/>
  <c r="S16" i="2"/>
  <c r="W16" i="2"/>
  <c r="S17" i="2"/>
  <c r="W17" i="2"/>
  <c r="S18" i="2"/>
  <c r="W18" i="2" s="1"/>
  <c r="S19" i="2"/>
  <c r="W19" i="2"/>
  <c r="S20" i="2"/>
  <c r="W20" i="2"/>
  <c r="K20" i="2"/>
  <c r="L20" i="2" s="1"/>
  <c r="K19" i="2"/>
  <c r="L19" i="2" s="1"/>
  <c r="K18" i="2"/>
  <c r="L18" i="2" s="1"/>
  <c r="K17" i="2"/>
  <c r="L17" i="2" s="1"/>
  <c r="K16" i="2"/>
  <c r="L16" i="2" s="1"/>
  <c r="K15" i="2"/>
  <c r="L15" i="2" s="1"/>
  <c r="K14" i="2"/>
  <c r="L14" i="2" s="1"/>
  <c r="K13" i="2"/>
  <c r="L13" i="2" s="1"/>
  <c r="I19" i="2"/>
  <c r="H20" i="2"/>
  <c r="H17" i="2"/>
  <c r="I17" i="2" s="1"/>
  <c r="H19" i="2"/>
  <c r="M19" i="2" s="1"/>
  <c r="G13" i="2"/>
  <c r="H13" i="2" s="1"/>
  <c r="G14" i="2"/>
  <c r="H14" i="2" s="1"/>
  <c r="G15" i="2"/>
  <c r="H15" i="2" s="1"/>
  <c r="G16" i="2"/>
  <c r="H16" i="2" s="1"/>
  <c r="G17" i="2"/>
  <c r="G18" i="2"/>
  <c r="H18" i="2" s="1"/>
  <c r="G19" i="2"/>
  <c r="G20" i="2"/>
  <c r="E13" i="2"/>
  <c r="E14" i="2"/>
  <c r="E15" i="2"/>
  <c r="E16" i="2"/>
  <c r="E17" i="2"/>
  <c r="E18" i="2"/>
  <c r="E19" i="2"/>
  <c r="E20" i="2"/>
  <c r="D13" i="2"/>
  <c r="D14" i="2"/>
  <c r="D15" i="2"/>
  <c r="D16" i="2"/>
  <c r="D17" i="2"/>
  <c r="D18" i="2"/>
  <c r="D19" i="2"/>
  <c r="D20" i="2"/>
  <c r="C13" i="2"/>
  <c r="C14" i="2"/>
  <c r="C15" i="2"/>
  <c r="C16" i="2"/>
  <c r="C17" i="2"/>
  <c r="C18" i="2"/>
  <c r="C19" i="2"/>
  <c r="C20" i="2"/>
  <c r="C7" i="4"/>
  <c r="C8" i="4" s="1"/>
  <c r="C9" i="4" s="1"/>
  <c r="C10" i="4" s="1"/>
  <c r="C11" i="4" s="1"/>
  <c r="C12" i="4" s="1"/>
  <c r="C13" i="4" s="1"/>
  <c r="C14" i="4" s="1"/>
  <c r="C15" i="4" s="1"/>
  <c r="B34" i="4"/>
  <c r="M20" i="2" l="1"/>
  <c r="M13" i="2"/>
  <c r="I13" i="2"/>
  <c r="M14" i="2"/>
  <c r="I14" i="2"/>
  <c r="M18" i="2"/>
  <c r="I18" i="2"/>
  <c r="M16" i="2"/>
  <c r="I16" i="2"/>
  <c r="M15" i="2"/>
  <c r="I15" i="2"/>
  <c r="I20" i="2"/>
  <c r="M17" i="2"/>
  <c r="K38" i="13" l="1"/>
  <c r="I38" i="13"/>
  <c r="I35" i="13" l="1"/>
  <c r="D12" i="2" l="1"/>
  <c r="C12" i="2"/>
  <c r="D11" i="2"/>
  <c r="C11" i="2"/>
  <c r="E12" i="2"/>
  <c r="E11" i="2"/>
  <c r="I32" i="13" l="1"/>
  <c r="I8" i="13"/>
  <c r="K12" i="2" l="1"/>
  <c r="L12" i="2" s="1"/>
  <c r="K11" i="2"/>
  <c r="L11" i="2" s="1"/>
  <c r="S12" i="2"/>
  <c r="G12" i="2"/>
  <c r="H12" i="2" s="1"/>
  <c r="G11" i="2"/>
  <c r="H11" i="2" s="1"/>
  <c r="S11" i="2"/>
  <c r="C7" i="2"/>
  <c r="F210" i="8"/>
  <c r="B210" i="8" a="1"/>
  <c r="B212" i="8" s="1"/>
  <c r="F209" i="8"/>
  <c r="F208" i="8"/>
  <c r="F207" i="8"/>
  <c r="F206" i="8"/>
  <c r="F205" i="8"/>
  <c r="F204" i="8"/>
  <c r="F203" i="8"/>
  <c r="F202" i="8"/>
  <c r="F201" i="8"/>
  <c r="F200" i="8"/>
  <c r="F199" i="8"/>
  <c r="AM55" i="6"/>
  <c r="AL55" i="6"/>
  <c r="AK55" i="6"/>
  <c r="AJ55" i="6"/>
  <c r="AI55" i="6"/>
  <c r="AH55" i="6"/>
  <c r="AG55" i="6"/>
  <c r="AF55" i="6"/>
  <c r="AE55" i="6"/>
  <c r="AD55" i="6"/>
  <c r="AC55" i="6"/>
  <c r="AB55" i="6"/>
  <c r="AA55" i="6"/>
  <c r="Z55" i="6"/>
  <c r="Y55" i="6"/>
  <c r="X55" i="6"/>
  <c r="W55" i="6"/>
  <c r="V55" i="6"/>
  <c r="U55" i="6"/>
  <c r="T55" i="6"/>
  <c r="S55" i="6"/>
  <c r="R55" i="6"/>
  <c r="Q55" i="6"/>
  <c r="P55" i="6"/>
  <c r="O55" i="6"/>
  <c r="N55" i="6"/>
  <c r="M55" i="6"/>
  <c r="L55" i="6"/>
  <c r="K55" i="6"/>
  <c r="J55" i="6"/>
  <c r="AM54" i="6"/>
  <c r="AL54" i="6"/>
  <c r="AK54" i="6"/>
  <c r="AJ54" i="6"/>
  <c r="AI54" i="6"/>
  <c r="AH54" i="6"/>
  <c r="AG54" i="6"/>
  <c r="AF54" i="6"/>
  <c r="AE54" i="6"/>
  <c r="AD54" i="6"/>
  <c r="AC54" i="6"/>
  <c r="AB54" i="6"/>
  <c r="AA54" i="6"/>
  <c r="Z54" i="6"/>
  <c r="Y54" i="6"/>
  <c r="X54" i="6"/>
  <c r="W54" i="6"/>
  <c r="V54" i="6"/>
  <c r="U54" i="6"/>
  <c r="T54" i="6"/>
  <c r="S54" i="6"/>
  <c r="R54" i="6"/>
  <c r="Q54" i="6"/>
  <c r="P54" i="6"/>
  <c r="O54" i="6"/>
  <c r="N54" i="6"/>
  <c r="M54" i="6"/>
  <c r="L54" i="6"/>
  <c r="K54" i="6"/>
  <c r="J54" i="6"/>
  <c r="AM53" i="6"/>
  <c r="AL53" i="6"/>
  <c r="AK53" i="6"/>
  <c r="AJ53" i="6"/>
  <c r="AI53" i="6"/>
  <c r="AH53" i="6"/>
  <c r="AG53" i="6"/>
  <c r="AF53" i="6"/>
  <c r="AE53" i="6"/>
  <c r="AD53" i="6"/>
  <c r="AC53" i="6"/>
  <c r="AB53" i="6"/>
  <c r="AA53" i="6"/>
  <c r="Z53" i="6"/>
  <c r="Y53" i="6"/>
  <c r="X53" i="6"/>
  <c r="W53" i="6"/>
  <c r="V53" i="6"/>
  <c r="U53" i="6"/>
  <c r="T53" i="6"/>
  <c r="S53" i="6"/>
  <c r="R53" i="6"/>
  <c r="Q53" i="6"/>
  <c r="P53" i="6"/>
  <c r="O53" i="6"/>
  <c r="N53" i="6"/>
  <c r="M53" i="6"/>
  <c r="L53" i="6"/>
  <c r="K53" i="6"/>
  <c r="J53" i="6"/>
  <c r="AM52" i="6"/>
  <c r="AL52" i="6"/>
  <c r="AK52" i="6"/>
  <c r="AJ52" i="6"/>
  <c r="AI52" i="6"/>
  <c r="AH52" i="6"/>
  <c r="AG52" i="6"/>
  <c r="AF52" i="6"/>
  <c r="AE52" i="6"/>
  <c r="AD52" i="6"/>
  <c r="AC52" i="6"/>
  <c r="AB52" i="6"/>
  <c r="AA52" i="6"/>
  <c r="Z52" i="6"/>
  <c r="Y52" i="6"/>
  <c r="X52" i="6"/>
  <c r="W52" i="6"/>
  <c r="V52" i="6"/>
  <c r="U52" i="6"/>
  <c r="T52" i="6"/>
  <c r="S52" i="6"/>
  <c r="R52" i="6"/>
  <c r="Q52" i="6"/>
  <c r="P52" i="6"/>
  <c r="O52" i="6"/>
  <c r="N52" i="6"/>
  <c r="M52" i="6"/>
  <c r="L52" i="6"/>
  <c r="K52" i="6"/>
  <c r="J52" i="6"/>
  <c r="AM51" i="6"/>
  <c r="AL51" i="6"/>
  <c r="AK51" i="6"/>
  <c r="AJ51" i="6"/>
  <c r="AI51" i="6"/>
  <c r="AH51" i="6"/>
  <c r="AG51" i="6"/>
  <c r="AF51" i="6"/>
  <c r="AE51" i="6"/>
  <c r="AD51" i="6"/>
  <c r="AC51" i="6"/>
  <c r="AB51" i="6"/>
  <c r="AA51" i="6"/>
  <c r="Z51" i="6"/>
  <c r="Y51" i="6"/>
  <c r="X51" i="6"/>
  <c r="W51" i="6"/>
  <c r="V51" i="6"/>
  <c r="U51" i="6"/>
  <c r="T51" i="6"/>
  <c r="S51" i="6"/>
  <c r="R51" i="6"/>
  <c r="Q51" i="6"/>
  <c r="P51" i="6"/>
  <c r="O51" i="6"/>
  <c r="N51" i="6"/>
  <c r="M51" i="6"/>
  <c r="L51" i="6"/>
  <c r="K51" i="6"/>
  <c r="J51" i="6"/>
  <c r="AM50" i="6"/>
  <c r="AL50" i="6"/>
  <c r="AK50" i="6"/>
  <c r="AJ50" i="6"/>
  <c r="AI50" i="6"/>
  <c r="AH50" i="6"/>
  <c r="AG50" i="6"/>
  <c r="AF50" i="6"/>
  <c r="AE50" i="6"/>
  <c r="AD50" i="6"/>
  <c r="AC50" i="6"/>
  <c r="AB50" i="6"/>
  <c r="AA50" i="6"/>
  <c r="Z50" i="6"/>
  <c r="Y50" i="6"/>
  <c r="X50" i="6"/>
  <c r="W50" i="6"/>
  <c r="V50" i="6"/>
  <c r="U50" i="6"/>
  <c r="T50" i="6"/>
  <c r="S50" i="6"/>
  <c r="R50" i="6"/>
  <c r="Q50" i="6"/>
  <c r="P50" i="6"/>
  <c r="O50" i="6"/>
  <c r="N50" i="6"/>
  <c r="M50" i="6"/>
  <c r="L50" i="6"/>
  <c r="K50" i="6"/>
  <c r="J50" i="6"/>
  <c r="AM49" i="6"/>
  <c r="AL49" i="6"/>
  <c r="AK49" i="6"/>
  <c r="AJ49" i="6"/>
  <c r="AI49" i="6"/>
  <c r="AH49" i="6"/>
  <c r="AG49" i="6"/>
  <c r="AF49" i="6"/>
  <c r="AE49" i="6"/>
  <c r="AD49" i="6"/>
  <c r="AC49" i="6"/>
  <c r="AB49" i="6"/>
  <c r="AA49" i="6"/>
  <c r="Z49" i="6"/>
  <c r="Y49" i="6"/>
  <c r="X49" i="6"/>
  <c r="W49" i="6"/>
  <c r="V49" i="6"/>
  <c r="U49" i="6"/>
  <c r="T49" i="6"/>
  <c r="S49" i="6"/>
  <c r="R49" i="6"/>
  <c r="Q49" i="6"/>
  <c r="P49" i="6"/>
  <c r="O49" i="6"/>
  <c r="N49" i="6"/>
  <c r="M49" i="6"/>
  <c r="L49" i="6"/>
  <c r="K49" i="6"/>
  <c r="J49" i="6"/>
  <c r="AM48" i="6"/>
  <c r="AL48" i="6"/>
  <c r="AK48" i="6"/>
  <c r="AJ48" i="6"/>
  <c r="AI48" i="6"/>
  <c r="AH48" i="6"/>
  <c r="AG48" i="6"/>
  <c r="AF48" i="6"/>
  <c r="AE48" i="6"/>
  <c r="AD48" i="6"/>
  <c r="AC48" i="6"/>
  <c r="AB48" i="6"/>
  <c r="AA48" i="6"/>
  <c r="Z48" i="6"/>
  <c r="Y48" i="6"/>
  <c r="X48" i="6"/>
  <c r="W48" i="6"/>
  <c r="V48" i="6"/>
  <c r="U48" i="6"/>
  <c r="T48" i="6"/>
  <c r="S48" i="6"/>
  <c r="R48" i="6"/>
  <c r="Q48" i="6"/>
  <c r="P48" i="6"/>
  <c r="O48" i="6"/>
  <c r="N48" i="6"/>
  <c r="M48" i="6"/>
  <c r="L48" i="6"/>
  <c r="K48" i="6"/>
  <c r="J48" i="6"/>
  <c r="AM47" i="6"/>
  <c r="AL47" i="6"/>
  <c r="AK47" i="6"/>
  <c r="AJ47" i="6"/>
  <c r="AI47" i="6"/>
  <c r="AH47" i="6"/>
  <c r="AG47" i="6"/>
  <c r="AF47" i="6"/>
  <c r="AE47" i="6"/>
  <c r="AD47" i="6"/>
  <c r="AC47" i="6"/>
  <c r="AB47" i="6"/>
  <c r="AA47" i="6"/>
  <c r="Z47" i="6"/>
  <c r="Y47" i="6"/>
  <c r="X47" i="6"/>
  <c r="W47" i="6"/>
  <c r="V47" i="6"/>
  <c r="U47" i="6"/>
  <c r="T47" i="6"/>
  <c r="S47" i="6"/>
  <c r="R47" i="6"/>
  <c r="Q47" i="6"/>
  <c r="P47" i="6"/>
  <c r="O47" i="6"/>
  <c r="N47" i="6"/>
  <c r="M47" i="6"/>
  <c r="L47" i="6"/>
  <c r="K47" i="6"/>
  <c r="J47" i="6"/>
  <c r="AM46" i="6"/>
  <c r="AL46" i="6"/>
  <c r="AK46" i="6"/>
  <c r="AJ46" i="6"/>
  <c r="AI46" i="6"/>
  <c r="AH46" i="6"/>
  <c r="AG46" i="6"/>
  <c r="AF46" i="6"/>
  <c r="AE46" i="6"/>
  <c r="AD46" i="6"/>
  <c r="AC46" i="6"/>
  <c r="AB46" i="6"/>
  <c r="AA46" i="6"/>
  <c r="Z46" i="6"/>
  <c r="Y46" i="6"/>
  <c r="X46" i="6"/>
  <c r="W46" i="6"/>
  <c r="V46" i="6"/>
  <c r="U46" i="6"/>
  <c r="T46" i="6"/>
  <c r="S46" i="6"/>
  <c r="R46" i="6"/>
  <c r="Q46" i="6"/>
  <c r="P46" i="6"/>
  <c r="O46" i="6"/>
  <c r="N46" i="6"/>
  <c r="M46" i="6"/>
  <c r="L46" i="6"/>
  <c r="K46" i="6"/>
  <c r="J46" i="6"/>
  <c r="AM45" i="6"/>
  <c r="AL45" i="6"/>
  <c r="AK45" i="6"/>
  <c r="AJ45" i="6"/>
  <c r="AI45" i="6"/>
  <c r="AH45" i="6"/>
  <c r="AG45" i="6"/>
  <c r="AF45" i="6"/>
  <c r="AE45" i="6"/>
  <c r="AD45" i="6"/>
  <c r="AC45" i="6"/>
  <c r="AB45" i="6"/>
  <c r="AA45" i="6"/>
  <c r="Z45" i="6"/>
  <c r="Y45" i="6"/>
  <c r="X45" i="6"/>
  <c r="W45" i="6"/>
  <c r="V45" i="6"/>
  <c r="U45" i="6"/>
  <c r="T45" i="6"/>
  <c r="S45" i="6"/>
  <c r="R45" i="6"/>
  <c r="Q45" i="6"/>
  <c r="P45" i="6"/>
  <c r="AM44" i="6"/>
  <c r="AL44" i="6"/>
  <c r="AK44" i="6"/>
  <c r="AJ44" i="6"/>
  <c r="AI44" i="6"/>
  <c r="AH44" i="6"/>
  <c r="AG44" i="6"/>
  <c r="AF44" i="6"/>
  <c r="AE44" i="6"/>
  <c r="AD44" i="6"/>
  <c r="AC44" i="6"/>
  <c r="AB44" i="6"/>
  <c r="AA44" i="6"/>
  <c r="Z44" i="6"/>
  <c r="Y44" i="6"/>
  <c r="X44" i="6"/>
  <c r="W44" i="6"/>
  <c r="V44" i="6"/>
  <c r="U44" i="6"/>
  <c r="T44" i="6"/>
  <c r="S44" i="6"/>
  <c r="R44" i="6"/>
  <c r="Q44" i="6"/>
  <c r="P44" i="6"/>
  <c r="AM43" i="6"/>
  <c r="AL43" i="6"/>
  <c r="AK43" i="6"/>
  <c r="AJ43" i="6"/>
  <c r="AI43" i="6"/>
  <c r="AH43" i="6"/>
  <c r="AG43" i="6"/>
  <c r="AF43" i="6"/>
  <c r="AE43" i="6"/>
  <c r="AD43" i="6"/>
  <c r="AC43" i="6"/>
  <c r="AB43" i="6"/>
  <c r="AA43" i="6"/>
  <c r="Z43" i="6"/>
  <c r="Y43" i="6"/>
  <c r="X43" i="6"/>
  <c r="W43" i="6"/>
  <c r="V43" i="6"/>
  <c r="U43" i="6"/>
  <c r="T43" i="6"/>
  <c r="S43" i="6"/>
  <c r="R43" i="6"/>
  <c r="Q43" i="6"/>
  <c r="P43" i="6"/>
  <c r="AM42" i="6"/>
  <c r="AL42" i="6"/>
  <c r="AK42" i="6"/>
  <c r="AJ42" i="6"/>
  <c r="AI42" i="6"/>
  <c r="AH42" i="6"/>
  <c r="AG42" i="6"/>
  <c r="AF42" i="6"/>
  <c r="AE42" i="6"/>
  <c r="AD42" i="6"/>
  <c r="AC42" i="6"/>
  <c r="AB42" i="6"/>
  <c r="AA42" i="6"/>
  <c r="Z42" i="6"/>
  <c r="Y42" i="6"/>
  <c r="X42" i="6"/>
  <c r="W42" i="6"/>
  <c r="V42" i="6"/>
  <c r="U42" i="6"/>
  <c r="T42" i="6"/>
  <c r="S42" i="6"/>
  <c r="R42" i="6"/>
  <c r="Q42" i="6"/>
  <c r="P42" i="6"/>
  <c r="AM41" i="6"/>
  <c r="AL41" i="6"/>
  <c r="AK41" i="6"/>
  <c r="AJ41" i="6"/>
  <c r="AI41" i="6"/>
  <c r="AH41" i="6"/>
  <c r="AG41" i="6"/>
  <c r="AF41" i="6"/>
  <c r="AE41" i="6"/>
  <c r="AD41" i="6"/>
  <c r="AC41" i="6"/>
  <c r="AB41" i="6"/>
  <c r="AA41" i="6"/>
  <c r="Z41" i="6"/>
  <c r="Y41" i="6"/>
  <c r="X41" i="6"/>
  <c r="W41" i="6"/>
  <c r="V41" i="6"/>
  <c r="U41" i="6"/>
  <c r="T41" i="6"/>
  <c r="S41" i="6"/>
  <c r="R41" i="6"/>
  <c r="Q41" i="6"/>
  <c r="P41" i="6"/>
  <c r="AM40" i="6"/>
  <c r="AL40" i="6"/>
  <c r="AK40" i="6"/>
  <c r="AJ40" i="6"/>
  <c r="AI40" i="6"/>
  <c r="AH40" i="6"/>
  <c r="AG40" i="6"/>
  <c r="AF40" i="6"/>
  <c r="AE40" i="6"/>
  <c r="AD40" i="6"/>
  <c r="AC40" i="6"/>
  <c r="AB40" i="6"/>
  <c r="AA40" i="6"/>
  <c r="Z40" i="6"/>
  <c r="Y40" i="6"/>
  <c r="X40" i="6"/>
  <c r="W40" i="6"/>
  <c r="V40" i="6"/>
  <c r="U40" i="6"/>
  <c r="T40" i="6"/>
  <c r="S40" i="6"/>
  <c r="R40" i="6"/>
  <c r="Q40" i="6"/>
  <c r="P40" i="6"/>
  <c r="AM39" i="6"/>
  <c r="AL39" i="6"/>
  <c r="AK39" i="6"/>
  <c r="AJ39" i="6"/>
  <c r="AI39" i="6"/>
  <c r="AH39" i="6"/>
  <c r="AG39" i="6"/>
  <c r="AF39" i="6"/>
  <c r="AE39" i="6"/>
  <c r="AD39" i="6"/>
  <c r="AC39" i="6"/>
  <c r="AB39" i="6"/>
  <c r="AA39" i="6"/>
  <c r="Z39" i="6"/>
  <c r="Y39" i="6"/>
  <c r="X39" i="6"/>
  <c r="W39" i="6"/>
  <c r="V39" i="6"/>
  <c r="U39" i="6"/>
  <c r="T39" i="6"/>
  <c r="S39" i="6"/>
  <c r="R39" i="6"/>
  <c r="Q39" i="6"/>
  <c r="P39" i="6"/>
  <c r="AM38" i="6"/>
  <c r="AL38" i="6"/>
  <c r="AK38" i="6"/>
  <c r="AJ38" i="6"/>
  <c r="AI38" i="6"/>
  <c r="AH38" i="6"/>
  <c r="AG38" i="6"/>
  <c r="AF38" i="6"/>
  <c r="AE38" i="6"/>
  <c r="AD38" i="6"/>
  <c r="AC38" i="6"/>
  <c r="AB38" i="6"/>
  <c r="AA38" i="6"/>
  <c r="Z38" i="6"/>
  <c r="Y38" i="6"/>
  <c r="X38" i="6"/>
  <c r="W38" i="6"/>
  <c r="V38" i="6"/>
  <c r="U38" i="6"/>
  <c r="T38" i="6"/>
  <c r="S38" i="6"/>
  <c r="R38" i="6"/>
  <c r="Q38" i="6"/>
  <c r="P38" i="6"/>
  <c r="AM37" i="6"/>
  <c r="AL37" i="6"/>
  <c r="AK37" i="6"/>
  <c r="AJ37" i="6"/>
  <c r="AI37" i="6"/>
  <c r="AH37" i="6"/>
  <c r="AG37" i="6"/>
  <c r="AF37" i="6"/>
  <c r="AE37" i="6"/>
  <c r="AD37" i="6"/>
  <c r="AC37" i="6"/>
  <c r="AB37" i="6"/>
  <c r="AA37" i="6"/>
  <c r="Z37" i="6"/>
  <c r="Y37" i="6"/>
  <c r="X37" i="6"/>
  <c r="W37" i="6"/>
  <c r="V37" i="6"/>
  <c r="U37" i="6"/>
  <c r="T37" i="6"/>
  <c r="S37" i="6"/>
  <c r="R37" i="6"/>
  <c r="Q37" i="6"/>
  <c r="P37" i="6"/>
  <c r="AM36" i="6"/>
  <c r="AL36" i="6"/>
  <c r="AK36" i="6"/>
  <c r="AJ36" i="6"/>
  <c r="AI36" i="6"/>
  <c r="AH36" i="6"/>
  <c r="AG36" i="6"/>
  <c r="AF36" i="6"/>
  <c r="AE36" i="6"/>
  <c r="AD36" i="6"/>
  <c r="AC36" i="6"/>
  <c r="AB36" i="6"/>
  <c r="AA36" i="6"/>
  <c r="Z36" i="6"/>
  <c r="Y36" i="6"/>
  <c r="X36" i="6"/>
  <c r="W36" i="6"/>
  <c r="V36" i="6"/>
  <c r="U36" i="6"/>
  <c r="T36" i="6"/>
  <c r="S36" i="6"/>
  <c r="R36" i="6"/>
  <c r="Q36" i="6"/>
  <c r="P36" i="6"/>
  <c r="AM35" i="6"/>
  <c r="AL35" i="6"/>
  <c r="AK35" i="6"/>
  <c r="AJ35" i="6"/>
  <c r="AI35" i="6"/>
  <c r="AH35" i="6"/>
  <c r="AG35" i="6"/>
  <c r="AF35" i="6"/>
  <c r="AE35" i="6"/>
  <c r="AD35" i="6"/>
  <c r="AC35" i="6"/>
  <c r="AB35" i="6"/>
  <c r="AA35" i="6"/>
  <c r="Z35" i="6"/>
  <c r="Y35" i="6"/>
  <c r="X35" i="6"/>
  <c r="W35" i="6"/>
  <c r="V35" i="6"/>
  <c r="U35" i="6"/>
  <c r="T35" i="6"/>
  <c r="S35" i="6"/>
  <c r="R35" i="6"/>
  <c r="Q35" i="6"/>
  <c r="P35" i="6"/>
  <c r="O35" i="6"/>
  <c r="N35" i="6"/>
  <c r="M35" i="6"/>
  <c r="L35" i="6"/>
  <c r="K35" i="6"/>
  <c r="J35" i="6"/>
  <c r="AM34" i="6"/>
  <c r="AL34" i="6"/>
  <c r="AK34" i="6"/>
  <c r="AJ34" i="6"/>
  <c r="AI34" i="6"/>
  <c r="AH34" i="6"/>
  <c r="AG34" i="6"/>
  <c r="AF34" i="6"/>
  <c r="AE34" i="6"/>
  <c r="AD34" i="6"/>
  <c r="AC34" i="6"/>
  <c r="AB34" i="6"/>
  <c r="AA34" i="6"/>
  <c r="Z34" i="6"/>
  <c r="Y34" i="6"/>
  <c r="X34" i="6"/>
  <c r="W34" i="6"/>
  <c r="V34" i="6"/>
  <c r="U34" i="6"/>
  <c r="T34" i="6"/>
  <c r="S34" i="6"/>
  <c r="R34" i="6"/>
  <c r="Q34" i="6"/>
  <c r="P34" i="6"/>
  <c r="O34" i="6"/>
  <c r="N34" i="6"/>
  <c r="M34" i="6"/>
  <c r="L34" i="6"/>
  <c r="K34" i="6"/>
  <c r="J34" i="6"/>
  <c r="AM33" i="6"/>
  <c r="AL33" i="6"/>
  <c r="AK33" i="6"/>
  <c r="AJ33" i="6"/>
  <c r="AI33" i="6"/>
  <c r="AH33" i="6"/>
  <c r="AG33" i="6"/>
  <c r="AF33" i="6"/>
  <c r="AE33" i="6"/>
  <c r="AD33" i="6"/>
  <c r="AC33" i="6"/>
  <c r="AB33" i="6"/>
  <c r="AA33" i="6"/>
  <c r="Z33" i="6"/>
  <c r="Y33" i="6"/>
  <c r="X33" i="6"/>
  <c r="W33" i="6"/>
  <c r="V33" i="6"/>
  <c r="U33" i="6"/>
  <c r="T33" i="6"/>
  <c r="S33" i="6"/>
  <c r="R33" i="6"/>
  <c r="Q33" i="6"/>
  <c r="P33" i="6"/>
  <c r="O33" i="6"/>
  <c r="N33" i="6"/>
  <c r="M33" i="6"/>
  <c r="L33" i="6"/>
  <c r="K33" i="6"/>
  <c r="J33" i="6"/>
  <c r="AM32" i="6"/>
  <c r="AL32" i="6"/>
  <c r="AK32" i="6"/>
  <c r="AJ32" i="6"/>
  <c r="AI32" i="6"/>
  <c r="AH32" i="6"/>
  <c r="AG32" i="6"/>
  <c r="AF32" i="6"/>
  <c r="AE32" i="6"/>
  <c r="AD32" i="6"/>
  <c r="AC32" i="6"/>
  <c r="AB32" i="6"/>
  <c r="AA32" i="6"/>
  <c r="Z32" i="6"/>
  <c r="Y32" i="6"/>
  <c r="X32" i="6"/>
  <c r="W32" i="6"/>
  <c r="V32" i="6"/>
  <c r="U32" i="6"/>
  <c r="T32" i="6"/>
  <c r="S32" i="6"/>
  <c r="R32" i="6"/>
  <c r="Q32" i="6"/>
  <c r="P32" i="6"/>
  <c r="O32" i="6"/>
  <c r="N32" i="6"/>
  <c r="M32" i="6"/>
  <c r="L32" i="6"/>
  <c r="K32" i="6"/>
  <c r="J32" i="6"/>
  <c r="AM31" i="6"/>
  <c r="AL31" i="6"/>
  <c r="AK31" i="6"/>
  <c r="AJ31" i="6"/>
  <c r="AI31" i="6"/>
  <c r="AH31" i="6"/>
  <c r="AG31" i="6"/>
  <c r="AF31" i="6"/>
  <c r="AE31" i="6"/>
  <c r="AD31" i="6"/>
  <c r="AC31" i="6"/>
  <c r="AB31" i="6"/>
  <c r="AA31" i="6"/>
  <c r="Z31" i="6"/>
  <c r="Y31" i="6"/>
  <c r="X31" i="6"/>
  <c r="W31" i="6"/>
  <c r="V31" i="6"/>
  <c r="U31" i="6"/>
  <c r="T31" i="6"/>
  <c r="S31" i="6"/>
  <c r="R31" i="6"/>
  <c r="Q31" i="6"/>
  <c r="P31" i="6"/>
  <c r="O31" i="6"/>
  <c r="N31" i="6"/>
  <c r="M31" i="6"/>
  <c r="L31" i="6"/>
  <c r="K31" i="6"/>
  <c r="J31" i="6"/>
  <c r="AM30" i="6"/>
  <c r="AL30" i="6"/>
  <c r="AK30" i="6"/>
  <c r="AJ30" i="6"/>
  <c r="AI30" i="6"/>
  <c r="AH30" i="6"/>
  <c r="AG30" i="6"/>
  <c r="AF30" i="6"/>
  <c r="AE30" i="6"/>
  <c r="AD30" i="6"/>
  <c r="AC30" i="6"/>
  <c r="AB30" i="6"/>
  <c r="AA30" i="6"/>
  <c r="Z30" i="6"/>
  <c r="Y30" i="6"/>
  <c r="X30" i="6"/>
  <c r="W30" i="6"/>
  <c r="V30" i="6"/>
  <c r="U30" i="6"/>
  <c r="T30" i="6"/>
  <c r="S30" i="6"/>
  <c r="R30" i="6"/>
  <c r="Q30" i="6"/>
  <c r="P30" i="6"/>
  <c r="O30" i="6"/>
  <c r="N30" i="6"/>
  <c r="M30" i="6"/>
  <c r="L30" i="6"/>
  <c r="K30" i="6"/>
  <c r="J30" i="6"/>
  <c r="AM29" i="6"/>
  <c r="AL29" i="6"/>
  <c r="AK29" i="6"/>
  <c r="AJ29" i="6"/>
  <c r="AI29" i="6"/>
  <c r="AH29" i="6"/>
  <c r="AG29" i="6"/>
  <c r="AF29" i="6"/>
  <c r="AE29" i="6"/>
  <c r="AD29" i="6"/>
  <c r="AC29" i="6"/>
  <c r="AB29" i="6"/>
  <c r="AA29" i="6"/>
  <c r="Z29" i="6"/>
  <c r="Y29" i="6"/>
  <c r="X29" i="6"/>
  <c r="W29" i="6"/>
  <c r="V29" i="6"/>
  <c r="U29" i="6"/>
  <c r="T29" i="6"/>
  <c r="S29" i="6"/>
  <c r="R29" i="6"/>
  <c r="Q29" i="6"/>
  <c r="P29" i="6"/>
  <c r="O29" i="6"/>
  <c r="N29" i="6"/>
  <c r="M29" i="6"/>
  <c r="L29" i="6"/>
  <c r="K29" i="6"/>
  <c r="J29" i="6"/>
  <c r="AM28" i="6"/>
  <c r="AL28" i="6"/>
  <c r="AK28" i="6"/>
  <c r="AJ28" i="6"/>
  <c r="AI28" i="6"/>
  <c r="AH28" i="6"/>
  <c r="AG28" i="6"/>
  <c r="AF28" i="6"/>
  <c r="AE28" i="6"/>
  <c r="AD28" i="6"/>
  <c r="AC28" i="6"/>
  <c r="AB28" i="6"/>
  <c r="AA28" i="6"/>
  <c r="Z28" i="6"/>
  <c r="Y28" i="6"/>
  <c r="X28" i="6"/>
  <c r="W28" i="6"/>
  <c r="V28" i="6"/>
  <c r="U28" i="6"/>
  <c r="T28" i="6"/>
  <c r="S28" i="6"/>
  <c r="R28" i="6"/>
  <c r="Q28" i="6"/>
  <c r="P28" i="6"/>
  <c r="O28" i="6"/>
  <c r="N28" i="6"/>
  <c r="M28" i="6"/>
  <c r="L28" i="6"/>
  <c r="K28" i="6"/>
  <c r="J28" i="6"/>
  <c r="AM27" i="6"/>
  <c r="AL27" i="6"/>
  <c r="AK27" i="6"/>
  <c r="AJ27" i="6"/>
  <c r="AI27" i="6"/>
  <c r="AH27" i="6"/>
  <c r="AG27" i="6"/>
  <c r="AF27" i="6"/>
  <c r="AE27" i="6"/>
  <c r="AD27" i="6"/>
  <c r="AC27" i="6"/>
  <c r="AB27" i="6"/>
  <c r="AA27" i="6"/>
  <c r="Z27" i="6"/>
  <c r="Y27" i="6"/>
  <c r="X27" i="6"/>
  <c r="W27" i="6"/>
  <c r="V27" i="6"/>
  <c r="U27" i="6"/>
  <c r="T27" i="6"/>
  <c r="S27" i="6"/>
  <c r="R27" i="6"/>
  <c r="Q27" i="6"/>
  <c r="P27" i="6"/>
  <c r="O27" i="6"/>
  <c r="N27" i="6"/>
  <c r="M27" i="6"/>
  <c r="L27" i="6"/>
  <c r="K27" i="6"/>
  <c r="J27" i="6"/>
  <c r="AM26" i="6"/>
  <c r="AL26" i="6"/>
  <c r="AK26" i="6"/>
  <c r="AJ26" i="6"/>
  <c r="AI26" i="6"/>
  <c r="AH26" i="6"/>
  <c r="AG26" i="6"/>
  <c r="AF26" i="6"/>
  <c r="AE26" i="6"/>
  <c r="AD26" i="6"/>
  <c r="AC26" i="6"/>
  <c r="AB26" i="6"/>
  <c r="AA26" i="6"/>
  <c r="Z26" i="6"/>
  <c r="Y26" i="6"/>
  <c r="X26" i="6"/>
  <c r="W26" i="6"/>
  <c r="V26" i="6"/>
  <c r="U26" i="6"/>
  <c r="T26" i="6"/>
  <c r="S26" i="6"/>
  <c r="R26" i="6"/>
  <c r="Q26" i="6"/>
  <c r="P26" i="6"/>
  <c r="O26" i="6"/>
  <c r="N26" i="6"/>
  <c r="M26" i="6"/>
  <c r="L26" i="6"/>
  <c r="K26" i="6"/>
  <c r="J26" i="6"/>
  <c r="AM25" i="6"/>
  <c r="AL25" i="6"/>
  <c r="AK25" i="6"/>
  <c r="AJ25" i="6"/>
  <c r="AI25" i="6"/>
  <c r="AH25" i="6"/>
  <c r="AG25" i="6"/>
  <c r="AF25" i="6"/>
  <c r="AE25" i="6"/>
  <c r="AD25" i="6"/>
  <c r="AC25" i="6"/>
  <c r="AB25" i="6"/>
  <c r="AA25" i="6"/>
  <c r="Z25" i="6"/>
  <c r="Y25" i="6"/>
  <c r="X25" i="6"/>
  <c r="W25" i="6"/>
  <c r="V25" i="6"/>
  <c r="U25" i="6"/>
  <c r="T25" i="6"/>
  <c r="S25" i="6"/>
  <c r="R25" i="6"/>
  <c r="Q25" i="6"/>
  <c r="P25" i="6"/>
  <c r="O25" i="6"/>
  <c r="N25" i="6"/>
  <c r="M25" i="6"/>
  <c r="L25" i="6"/>
  <c r="K25" i="6"/>
  <c r="J25" i="6"/>
  <c r="AM24" i="6"/>
  <c r="AL24" i="6"/>
  <c r="AK24" i="6"/>
  <c r="AJ24" i="6"/>
  <c r="AI24" i="6"/>
  <c r="AH24" i="6"/>
  <c r="AG24" i="6"/>
  <c r="AF24" i="6"/>
  <c r="AE24" i="6"/>
  <c r="AD24" i="6"/>
  <c r="AC24" i="6"/>
  <c r="AB24" i="6"/>
  <c r="AA24" i="6"/>
  <c r="Z24" i="6"/>
  <c r="Y24" i="6"/>
  <c r="X24" i="6"/>
  <c r="W24" i="6"/>
  <c r="V24" i="6"/>
  <c r="U24" i="6"/>
  <c r="T24" i="6"/>
  <c r="S24" i="6"/>
  <c r="R24" i="6"/>
  <c r="Q24" i="6"/>
  <c r="P24" i="6"/>
  <c r="O24" i="6"/>
  <c r="N24" i="6"/>
  <c r="M24" i="6"/>
  <c r="L24" i="6"/>
  <c r="K24" i="6"/>
  <c r="J24" i="6"/>
  <c r="AM23" i="6"/>
  <c r="AL23" i="6"/>
  <c r="AK23" i="6"/>
  <c r="AJ23" i="6"/>
  <c r="AI23" i="6"/>
  <c r="AH23" i="6"/>
  <c r="AG23" i="6"/>
  <c r="AF23" i="6"/>
  <c r="AE23" i="6"/>
  <c r="AD23" i="6"/>
  <c r="AC23" i="6"/>
  <c r="AB23" i="6"/>
  <c r="AA23" i="6"/>
  <c r="Z23" i="6"/>
  <c r="Y23" i="6"/>
  <c r="X23" i="6"/>
  <c r="W23" i="6"/>
  <c r="V23" i="6"/>
  <c r="U23" i="6"/>
  <c r="T23" i="6"/>
  <c r="S23" i="6"/>
  <c r="R23" i="6"/>
  <c r="Q23" i="6"/>
  <c r="P23" i="6"/>
  <c r="O23" i="6"/>
  <c r="N23" i="6"/>
  <c r="M23" i="6"/>
  <c r="L23" i="6"/>
  <c r="K23" i="6"/>
  <c r="J23" i="6"/>
  <c r="AM22" i="6"/>
  <c r="AL22" i="6"/>
  <c r="AK22" i="6"/>
  <c r="AJ22" i="6"/>
  <c r="AI22" i="6"/>
  <c r="AH22" i="6"/>
  <c r="AG22" i="6"/>
  <c r="AF22" i="6"/>
  <c r="AE22" i="6"/>
  <c r="AD22" i="6"/>
  <c r="AC22" i="6"/>
  <c r="AB22" i="6"/>
  <c r="AA22" i="6"/>
  <c r="Z22" i="6"/>
  <c r="Y22" i="6"/>
  <c r="X22" i="6"/>
  <c r="W22" i="6"/>
  <c r="V22" i="6"/>
  <c r="U22" i="6"/>
  <c r="T22" i="6"/>
  <c r="S22" i="6"/>
  <c r="R22" i="6"/>
  <c r="Q22" i="6"/>
  <c r="P22" i="6"/>
  <c r="O22" i="6"/>
  <c r="N22" i="6"/>
  <c r="M22" i="6"/>
  <c r="L22" i="6"/>
  <c r="K22" i="6"/>
  <c r="J22" i="6"/>
  <c r="AM21" i="6"/>
  <c r="AL21" i="6"/>
  <c r="AK21" i="6"/>
  <c r="AJ21" i="6"/>
  <c r="AI21" i="6"/>
  <c r="AH21" i="6"/>
  <c r="AG21" i="6"/>
  <c r="AF21" i="6"/>
  <c r="AE21" i="6"/>
  <c r="AD21" i="6"/>
  <c r="AC21" i="6"/>
  <c r="AB21" i="6"/>
  <c r="AA21" i="6"/>
  <c r="Z21" i="6"/>
  <c r="Y21" i="6"/>
  <c r="X21" i="6"/>
  <c r="W21" i="6"/>
  <c r="V21" i="6"/>
  <c r="U21" i="6"/>
  <c r="T21" i="6"/>
  <c r="S21" i="6"/>
  <c r="R21" i="6"/>
  <c r="Q21" i="6"/>
  <c r="P21" i="6"/>
  <c r="O21" i="6"/>
  <c r="N21" i="6"/>
  <c r="M21" i="6"/>
  <c r="L21" i="6"/>
  <c r="K21" i="6"/>
  <c r="J21" i="6"/>
  <c r="AM20" i="6"/>
  <c r="AL20" i="6"/>
  <c r="AK20" i="6"/>
  <c r="AJ20" i="6"/>
  <c r="AI20" i="6"/>
  <c r="AH20" i="6"/>
  <c r="AG20" i="6"/>
  <c r="AF20" i="6"/>
  <c r="AE20" i="6"/>
  <c r="AD20" i="6"/>
  <c r="AC20" i="6"/>
  <c r="AB20" i="6"/>
  <c r="AA20" i="6"/>
  <c r="Z20" i="6"/>
  <c r="Y20" i="6"/>
  <c r="X20" i="6"/>
  <c r="W20" i="6"/>
  <c r="V20" i="6"/>
  <c r="U20" i="6"/>
  <c r="T20" i="6"/>
  <c r="S20" i="6"/>
  <c r="R20" i="6"/>
  <c r="Q20" i="6"/>
  <c r="P20" i="6"/>
  <c r="O20" i="6"/>
  <c r="N20" i="6"/>
  <c r="M20" i="6"/>
  <c r="L20" i="6"/>
  <c r="K20" i="6"/>
  <c r="J20" i="6"/>
  <c r="AM19" i="6"/>
  <c r="AL19" i="6"/>
  <c r="AK19" i="6"/>
  <c r="AJ19" i="6"/>
  <c r="AI19" i="6"/>
  <c r="AH19" i="6"/>
  <c r="AG19" i="6"/>
  <c r="AF19" i="6"/>
  <c r="AE19" i="6"/>
  <c r="AD19" i="6"/>
  <c r="AC19" i="6"/>
  <c r="AB19" i="6"/>
  <c r="AA19" i="6"/>
  <c r="Z19" i="6"/>
  <c r="Y19" i="6"/>
  <c r="X19" i="6"/>
  <c r="W19" i="6"/>
  <c r="V19" i="6"/>
  <c r="U19" i="6"/>
  <c r="T19" i="6"/>
  <c r="S19" i="6"/>
  <c r="R19" i="6"/>
  <c r="Q19" i="6"/>
  <c r="P19" i="6"/>
  <c r="O19" i="6"/>
  <c r="N19" i="6"/>
  <c r="M19" i="6"/>
  <c r="L19" i="6"/>
  <c r="K19" i="6"/>
  <c r="J19" i="6"/>
  <c r="AM18" i="6"/>
  <c r="AL18" i="6"/>
  <c r="AK18" i="6"/>
  <c r="AJ18" i="6"/>
  <c r="AI18" i="6"/>
  <c r="AH18" i="6"/>
  <c r="AG18" i="6"/>
  <c r="AF18" i="6"/>
  <c r="AE18" i="6"/>
  <c r="AD18" i="6"/>
  <c r="AC18" i="6"/>
  <c r="AB18" i="6"/>
  <c r="AA18" i="6"/>
  <c r="Z18" i="6"/>
  <c r="Y18" i="6"/>
  <c r="X18" i="6"/>
  <c r="W18" i="6"/>
  <c r="V18" i="6"/>
  <c r="U18" i="6"/>
  <c r="T18" i="6"/>
  <c r="S18" i="6"/>
  <c r="R18" i="6"/>
  <c r="Q18" i="6"/>
  <c r="P18" i="6"/>
  <c r="O18" i="6"/>
  <c r="N18" i="6"/>
  <c r="M18" i="6"/>
  <c r="L18" i="6"/>
  <c r="K18" i="6"/>
  <c r="J18" i="6"/>
  <c r="AM17" i="6"/>
  <c r="AL17" i="6"/>
  <c r="AK17" i="6"/>
  <c r="AJ17" i="6"/>
  <c r="AI17" i="6"/>
  <c r="AH17" i="6"/>
  <c r="AG17" i="6"/>
  <c r="AF17" i="6"/>
  <c r="AE17" i="6"/>
  <c r="AD17" i="6"/>
  <c r="AC17" i="6"/>
  <c r="AB17" i="6"/>
  <c r="AA17" i="6"/>
  <c r="Z17" i="6"/>
  <c r="Y17" i="6"/>
  <c r="X17" i="6"/>
  <c r="W17" i="6"/>
  <c r="V17" i="6"/>
  <c r="U17" i="6"/>
  <c r="T17" i="6"/>
  <c r="S17" i="6"/>
  <c r="R17" i="6"/>
  <c r="Q17" i="6"/>
  <c r="P17" i="6"/>
  <c r="O17" i="6"/>
  <c r="N17" i="6"/>
  <c r="M17" i="6"/>
  <c r="L17" i="6"/>
  <c r="K17" i="6"/>
  <c r="J17" i="6"/>
  <c r="AM16" i="6"/>
  <c r="AL16" i="6"/>
  <c r="AK16" i="6"/>
  <c r="AJ16" i="6"/>
  <c r="AI16" i="6"/>
  <c r="AH16" i="6"/>
  <c r="AG16" i="6"/>
  <c r="AF16" i="6"/>
  <c r="AE16" i="6"/>
  <c r="AD16" i="6"/>
  <c r="AC16" i="6"/>
  <c r="AB16" i="6"/>
  <c r="AA16" i="6"/>
  <c r="Z16" i="6"/>
  <c r="Y16" i="6"/>
  <c r="X16" i="6"/>
  <c r="W16" i="6"/>
  <c r="V16" i="6"/>
  <c r="U16" i="6"/>
  <c r="T16" i="6"/>
  <c r="S16" i="6"/>
  <c r="R16" i="6"/>
  <c r="Q16" i="6"/>
  <c r="P16" i="6"/>
  <c r="O16" i="6"/>
  <c r="N16" i="6"/>
  <c r="M16" i="6"/>
  <c r="L16" i="6"/>
  <c r="K16" i="6"/>
  <c r="J16" i="6"/>
  <c r="AM15" i="6"/>
  <c r="AL15" i="6"/>
  <c r="AK15" i="6"/>
  <c r="AJ15" i="6"/>
  <c r="AI15" i="6"/>
  <c r="AH15" i="6"/>
  <c r="AG15" i="6"/>
  <c r="AF15" i="6"/>
  <c r="AE15" i="6"/>
  <c r="AD15" i="6"/>
  <c r="AC15" i="6"/>
  <c r="AB15" i="6"/>
  <c r="AA15" i="6"/>
  <c r="Z15" i="6"/>
  <c r="Y15" i="6"/>
  <c r="X15" i="6"/>
  <c r="W15" i="6"/>
  <c r="V15" i="6"/>
  <c r="U15" i="6"/>
  <c r="T15" i="6"/>
  <c r="S15" i="6"/>
  <c r="R15" i="6"/>
  <c r="Q15" i="6"/>
  <c r="P15" i="6"/>
  <c r="O15" i="6"/>
  <c r="N15" i="6"/>
  <c r="M15" i="6"/>
  <c r="L15" i="6"/>
  <c r="K15" i="6"/>
  <c r="J15" i="6"/>
  <c r="AM14" i="6"/>
  <c r="AL14" i="6"/>
  <c r="AK14" i="6"/>
  <c r="AJ14" i="6"/>
  <c r="AI14" i="6"/>
  <c r="AH14" i="6"/>
  <c r="AG14" i="6"/>
  <c r="AF14" i="6"/>
  <c r="AE14" i="6"/>
  <c r="AD14" i="6"/>
  <c r="AC14" i="6"/>
  <c r="AB14" i="6"/>
  <c r="AA14" i="6"/>
  <c r="Z14" i="6"/>
  <c r="Y14" i="6"/>
  <c r="X14" i="6"/>
  <c r="W14" i="6"/>
  <c r="V14" i="6"/>
  <c r="U14" i="6"/>
  <c r="T14" i="6"/>
  <c r="S14" i="6"/>
  <c r="R14" i="6"/>
  <c r="Q14" i="6"/>
  <c r="P14" i="6"/>
  <c r="O14" i="6"/>
  <c r="N14" i="6"/>
  <c r="M14" i="6"/>
  <c r="L14" i="6"/>
  <c r="K14" i="6"/>
  <c r="J14" i="6"/>
  <c r="AM13" i="6"/>
  <c r="AL13" i="6"/>
  <c r="AK13" i="6"/>
  <c r="AJ13" i="6"/>
  <c r="AI13" i="6"/>
  <c r="AH13" i="6"/>
  <c r="AG13" i="6"/>
  <c r="AF13" i="6"/>
  <c r="AE13" i="6"/>
  <c r="AD13" i="6"/>
  <c r="AC13" i="6"/>
  <c r="AB13" i="6"/>
  <c r="AA13" i="6"/>
  <c r="Z13" i="6"/>
  <c r="Y13" i="6"/>
  <c r="X13" i="6"/>
  <c r="W13" i="6"/>
  <c r="V13" i="6"/>
  <c r="U13" i="6"/>
  <c r="T13" i="6"/>
  <c r="S13" i="6"/>
  <c r="R13" i="6"/>
  <c r="Q13" i="6"/>
  <c r="P13" i="6"/>
  <c r="O13" i="6"/>
  <c r="N13" i="6"/>
  <c r="M13" i="6"/>
  <c r="L13" i="6"/>
  <c r="K13" i="6"/>
  <c r="J13" i="6"/>
  <c r="AM12" i="6"/>
  <c r="AL12" i="6"/>
  <c r="AK12" i="6"/>
  <c r="AJ12" i="6"/>
  <c r="AI12" i="6"/>
  <c r="AH12" i="6"/>
  <c r="AG12" i="6"/>
  <c r="AF12" i="6"/>
  <c r="AE12" i="6"/>
  <c r="AD12" i="6"/>
  <c r="AC12" i="6"/>
  <c r="AB12" i="6"/>
  <c r="AA12" i="6"/>
  <c r="Z12" i="6"/>
  <c r="Y12" i="6"/>
  <c r="X12" i="6"/>
  <c r="W12" i="6"/>
  <c r="V12" i="6"/>
  <c r="U12" i="6"/>
  <c r="T12" i="6"/>
  <c r="S12" i="6"/>
  <c r="R12" i="6"/>
  <c r="Q12" i="6"/>
  <c r="P12" i="6"/>
  <c r="O12" i="6"/>
  <c r="N12" i="6"/>
  <c r="M12" i="6"/>
  <c r="L12" i="6"/>
  <c r="K12" i="6"/>
  <c r="J12" i="6"/>
  <c r="AM11" i="6"/>
  <c r="AL11" i="6"/>
  <c r="AK11" i="6"/>
  <c r="AJ11" i="6"/>
  <c r="AI11" i="6"/>
  <c r="AH11" i="6"/>
  <c r="AG11" i="6"/>
  <c r="AF11" i="6"/>
  <c r="AE11" i="6"/>
  <c r="AD11" i="6"/>
  <c r="AC11" i="6"/>
  <c r="AB11" i="6"/>
  <c r="AA11" i="6"/>
  <c r="Z11" i="6"/>
  <c r="Y11" i="6"/>
  <c r="X11" i="6"/>
  <c r="W11" i="6"/>
  <c r="V11" i="6"/>
  <c r="U11" i="6"/>
  <c r="T11" i="6"/>
  <c r="S11" i="6"/>
  <c r="R11" i="6"/>
  <c r="Q11" i="6"/>
  <c r="P11" i="6"/>
  <c r="O11" i="6"/>
  <c r="N11" i="6"/>
  <c r="M11" i="6"/>
  <c r="L11" i="6"/>
  <c r="K11" i="6"/>
  <c r="J11" i="6"/>
  <c r="AM10" i="6"/>
  <c r="AL10" i="6"/>
  <c r="AK10" i="6"/>
  <c r="AJ10" i="6"/>
  <c r="AI10" i="6"/>
  <c r="AH10" i="6"/>
  <c r="AG10" i="6"/>
  <c r="AF10" i="6"/>
  <c r="AE10" i="6"/>
  <c r="AD10" i="6"/>
  <c r="AC10" i="6"/>
  <c r="AB10" i="6"/>
  <c r="AA10" i="6"/>
  <c r="Z10" i="6"/>
  <c r="Y10" i="6"/>
  <c r="X10" i="6"/>
  <c r="W10" i="6"/>
  <c r="V10" i="6"/>
  <c r="U10" i="6"/>
  <c r="T10" i="6"/>
  <c r="S10" i="6"/>
  <c r="R10" i="6"/>
  <c r="Q10" i="6"/>
  <c r="P10" i="6"/>
  <c r="O10" i="6"/>
  <c r="N10" i="6"/>
  <c r="M10" i="6"/>
  <c r="L10" i="6"/>
  <c r="K10" i="6"/>
  <c r="J10" i="6"/>
  <c r="AM9" i="6"/>
  <c r="AL9" i="6"/>
  <c r="AK9" i="6"/>
  <c r="AJ9" i="6"/>
  <c r="AI9" i="6"/>
  <c r="AH9" i="6"/>
  <c r="AG9" i="6"/>
  <c r="AF9" i="6"/>
  <c r="AE9" i="6"/>
  <c r="AD9" i="6"/>
  <c r="AC9" i="6"/>
  <c r="AB9" i="6"/>
  <c r="AA9" i="6"/>
  <c r="Z9" i="6"/>
  <c r="Y9" i="6"/>
  <c r="X9" i="6"/>
  <c r="W9" i="6"/>
  <c r="V9" i="6"/>
  <c r="U9" i="6"/>
  <c r="T9" i="6"/>
  <c r="S9" i="6"/>
  <c r="R9" i="6"/>
  <c r="Q9" i="6"/>
  <c r="P9" i="6"/>
  <c r="O9" i="6"/>
  <c r="N9" i="6"/>
  <c r="M9" i="6"/>
  <c r="L9" i="6"/>
  <c r="K9" i="6"/>
  <c r="J9" i="6"/>
  <c r="AM8" i="6"/>
  <c r="AL8" i="6"/>
  <c r="AK8" i="6"/>
  <c r="AJ8" i="6"/>
  <c r="AI8" i="6"/>
  <c r="AH8" i="6"/>
  <c r="AG8" i="6"/>
  <c r="AF8" i="6"/>
  <c r="AE8" i="6"/>
  <c r="AD8" i="6"/>
  <c r="AC8" i="6"/>
  <c r="AB8" i="6"/>
  <c r="AA8" i="6"/>
  <c r="Z8" i="6"/>
  <c r="Y8" i="6"/>
  <c r="X8" i="6"/>
  <c r="W8" i="6"/>
  <c r="V8" i="6"/>
  <c r="U8" i="6"/>
  <c r="T8" i="6"/>
  <c r="S8" i="6"/>
  <c r="R8" i="6"/>
  <c r="Q8" i="6"/>
  <c r="P8" i="6"/>
  <c r="O8" i="6"/>
  <c r="N8" i="6"/>
  <c r="M8" i="6"/>
  <c r="L8" i="6"/>
  <c r="K8" i="6"/>
  <c r="J8" i="6"/>
  <c r="AM7" i="6"/>
  <c r="AL7" i="6"/>
  <c r="AK7" i="6"/>
  <c r="AJ7" i="6"/>
  <c r="AI7" i="6"/>
  <c r="AH7" i="6"/>
  <c r="AG7" i="6"/>
  <c r="AF7" i="6"/>
  <c r="AE7" i="6"/>
  <c r="AD7" i="6"/>
  <c r="AC7" i="6"/>
  <c r="AB7" i="6"/>
  <c r="AA7" i="6"/>
  <c r="Z7" i="6"/>
  <c r="Y7" i="6"/>
  <c r="X7" i="6"/>
  <c r="W7" i="6"/>
  <c r="V7" i="6"/>
  <c r="U7" i="6"/>
  <c r="T7" i="6"/>
  <c r="S7" i="6"/>
  <c r="R7" i="6"/>
  <c r="Q7" i="6"/>
  <c r="P7" i="6"/>
  <c r="O7" i="6"/>
  <c r="N7" i="6"/>
  <c r="M7" i="6"/>
  <c r="L7" i="6"/>
  <c r="K7" i="6"/>
  <c r="J7" i="6"/>
  <c r="AM6" i="6"/>
  <c r="AL6" i="6"/>
  <c r="AK6" i="6"/>
  <c r="AJ6" i="6"/>
  <c r="AI6" i="6"/>
  <c r="AH6" i="6"/>
  <c r="AG6" i="6"/>
  <c r="AF6" i="6"/>
  <c r="AE6" i="6"/>
  <c r="AD6" i="6"/>
  <c r="AC6" i="6"/>
  <c r="AB6" i="6"/>
  <c r="AA6" i="6"/>
  <c r="Z6" i="6"/>
  <c r="Y6" i="6"/>
  <c r="X6" i="6"/>
  <c r="W6" i="6"/>
  <c r="V6" i="6"/>
  <c r="U6" i="6"/>
  <c r="T6" i="6"/>
  <c r="S6" i="6"/>
  <c r="R6" i="6"/>
  <c r="Q6" i="6"/>
  <c r="P6" i="6"/>
  <c r="O6" i="6"/>
  <c r="N6" i="6"/>
  <c r="M6" i="6"/>
  <c r="L6" i="6"/>
  <c r="K6" i="6"/>
  <c r="J6" i="6"/>
  <c r="AL44" i="5"/>
  <c r="AJ44" i="5"/>
  <c r="AH44" i="5"/>
  <c r="AF44" i="5"/>
  <c r="AD44" i="5"/>
  <c r="AB44" i="5"/>
  <c r="Z44" i="5"/>
  <c r="X44" i="5"/>
  <c r="V44" i="5"/>
  <c r="T44" i="5"/>
  <c r="R44" i="5"/>
  <c r="P44" i="5"/>
  <c r="N44" i="5"/>
  <c r="L44" i="5"/>
  <c r="J44" i="5"/>
  <c r="AL42" i="5"/>
  <c r="AJ42" i="5"/>
  <c r="AH42" i="5"/>
  <c r="AF42" i="5"/>
  <c r="AD42" i="5"/>
  <c r="AB42" i="5"/>
  <c r="Z42" i="5"/>
  <c r="X42" i="5"/>
  <c r="V42" i="5"/>
  <c r="T42" i="5"/>
  <c r="R42" i="5"/>
  <c r="P42" i="5"/>
  <c r="N42" i="5"/>
  <c r="L42" i="5"/>
  <c r="J42" i="5"/>
  <c r="AL40" i="5"/>
  <c r="AJ40" i="5"/>
  <c r="AH40" i="5"/>
  <c r="AF40" i="5"/>
  <c r="AD40" i="5"/>
  <c r="AB40" i="5"/>
  <c r="Z40" i="5"/>
  <c r="X40" i="5"/>
  <c r="V40" i="5"/>
  <c r="T40" i="5"/>
  <c r="R40" i="5"/>
  <c r="P40" i="5"/>
  <c r="N40" i="5"/>
  <c r="L40" i="5"/>
  <c r="J40" i="5"/>
  <c r="AL38" i="5"/>
  <c r="AJ38" i="5"/>
  <c r="AH38" i="5"/>
  <c r="AF38" i="5"/>
  <c r="AD38" i="5"/>
  <c r="AB38" i="5"/>
  <c r="Z38" i="5"/>
  <c r="X38" i="5"/>
  <c r="V38" i="5"/>
  <c r="T38" i="5"/>
  <c r="R38" i="5"/>
  <c r="P38" i="5"/>
  <c r="N38" i="5"/>
  <c r="L38" i="5"/>
  <c r="J38" i="5"/>
  <c r="AL36" i="5"/>
  <c r="AJ36" i="5"/>
  <c r="AH36" i="5"/>
  <c r="AF36" i="5"/>
  <c r="AD36" i="5"/>
  <c r="AB36" i="5"/>
  <c r="Z36" i="5"/>
  <c r="X36" i="5"/>
  <c r="V36" i="5"/>
  <c r="T36" i="5"/>
  <c r="R36" i="5"/>
  <c r="P36" i="5"/>
  <c r="N36" i="5"/>
  <c r="L36" i="5"/>
  <c r="J36" i="5"/>
  <c r="AL34" i="5"/>
  <c r="AJ34" i="5"/>
  <c r="AH34" i="5"/>
  <c r="AF34" i="5"/>
  <c r="AD34" i="5"/>
  <c r="AB34" i="5"/>
  <c r="Z34" i="5"/>
  <c r="X34" i="5"/>
  <c r="V34" i="5"/>
  <c r="T34" i="5"/>
  <c r="R34" i="5"/>
  <c r="P34" i="5"/>
  <c r="N34" i="5"/>
  <c r="L34" i="5"/>
  <c r="J34" i="5"/>
  <c r="AL32" i="5"/>
  <c r="AJ32" i="5"/>
  <c r="AH32" i="5"/>
  <c r="AF32" i="5"/>
  <c r="AD32" i="5"/>
  <c r="AB32" i="5"/>
  <c r="Z32" i="5"/>
  <c r="X32" i="5"/>
  <c r="V32" i="5"/>
  <c r="T32" i="5"/>
  <c r="R32" i="5"/>
  <c r="P32" i="5"/>
  <c r="N32" i="5"/>
  <c r="L32" i="5"/>
  <c r="J32" i="5"/>
  <c r="AL30" i="5"/>
  <c r="AJ30" i="5"/>
  <c r="AH30" i="5"/>
  <c r="AF30" i="5"/>
  <c r="AD30" i="5"/>
  <c r="AB30" i="5"/>
  <c r="Z30" i="5"/>
  <c r="X30" i="5"/>
  <c r="V30" i="5"/>
  <c r="T30" i="5"/>
  <c r="R30" i="5"/>
  <c r="P30" i="5"/>
  <c r="N30" i="5"/>
  <c r="L30" i="5"/>
  <c r="J30" i="5"/>
  <c r="AL28" i="5"/>
  <c r="AJ28" i="5"/>
  <c r="AH28" i="5"/>
  <c r="AF28" i="5"/>
  <c r="AD28" i="5"/>
  <c r="AB28" i="5"/>
  <c r="Z28" i="5"/>
  <c r="X28" i="5"/>
  <c r="V28" i="5"/>
  <c r="T28" i="5"/>
  <c r="R28" i="5"/>
  <c r="P28" i="5"/>
  <c r="N28" i="5"/>
  <c r="L28" i="5"/>
  <c r="J28" i="5"/>
  <c r="AL26" i="5"/>
  <c r="AJ26" i="5"/>
  <c r="AH26" i="5"/>
  <c r="AF26" i="5"/>
  <c r="AD26" i="5"/>
  <c r="AB26" i="5"/>
  <c r="Z26" i="5"/>
  <c r="X26" i="5"/>
  <c r="V26" i="5"/>
  <c r="T26" i="5"/>
  <c r="R26" i="5"/>
  <c r="P26" i="5"/>
  <c r="N26" i="5"/>
  <c r="L26" i="5"/>
  <c r="J26" i="5"/>
  <c r="AL24" i="5"/>
  <c r="AJ24" i="5"/>
  <c r="AH24" i="5"/>
  <c r="AF24" i="5"/>
  <c r="AD24" i="5"/>
  <c r="AB24" i="5"/>
  <c r="Z24" i="5"/>
  <c r="X24" i="5"/>
  <c r="V24" i="5"/>
  <c r="T24" i="5"/>
  <c r="R24" i="5"/>
  <c r="P24" i="5"/>
  <c r="N24" i="5"/>
  <c r="L24" i="5"/>
  <c r="J24" i="5"/>
  <c r="AL22" i="5"/>
  <c r="AJ22" i="5"/>
  <c r="AH22" i="5"/>
  <c r="AF22" i="5"/>
  <c r="AD22" i="5"/>
  <c r="AB22" i="5"/>
  <c r="Z22" i="5"/>
  <c r="X22" i="5"/>
  <c r="V22" i="5"/>
  <c r="T22" i="5"/>
  <c r="R22" i="5"/>
  <c r="P22" i="5"/>
  <c r="N22" i="5"/>
  <c r="L22" i="5"/>
  <c r="J22" i="5"/>
  <c r="AL20" i="5"/>
  <c r="AJ20" i="5"/>
  <c r="AH20" i="5"/>
  <c r="AF20" i="5"/>
  <c r="AD20" i="5"/>
  <c r="AB20" i="5"/>
  <c r="Z20" i="5"/>
  <c r="X20" i="5"/>
  <c r="V20" i="5"/>
  <c r="T20" i="5"/>
  <c r="R20" i="5"/>
  <c r="P20" i="5"/>
  <c r="N20" i="5"/>
  <c r="L20" i="5"/>
  <c r="J20" i="5"/>
  <c r="AL18" i="5"/>
  <c r="AJ18" i="5"/>
  <c r="AH18" i="5"/>
  <c r="AF18" i="5"/>
  <c r="AD18" i="5"/>
  <c r="AB18" i="5"/>
  <c r="Z18" i="5"/>
  <c r="X18" i="5"/>
  <c r="V18" i="5"/>
  <c r="T18" i="5"/>
  <c r="R18" i="5"/>
  <c r="P18" i="5"/>
  <c r="N18" i="5"/>
  <c r="L18" i="5"/>
  <c r="J18" i="5"/>
  <c r="AL16" i="5"/>
  <c r="AJ16" i="5"/>
  <c r="AH16" i="5"/>
  <c r="AF16" i="5"/>
  <c r="AD16" i="5"/>
  <c r="AB16" i="5"/>
  <c r="Z16" i="5"/>
  <c r="X16" i="5"/>
  <c r="V16" i="5"/>
  <c r="T16" i="5"/>
  <c r="R16" i="5"/>
  <c r="P16" i="5"/>
  <c r="N16" i="5"/>
  <c r="L16" i="5"/>
  <c r="J16" i="5"/>
  <c r="AL14" i="5"/>
  <c r="AJ14" i="5"/>
  <c r="AH14" i="5"/>
  <c r="AF14" i="5"/>
  <c r="AD14" i="5"/>
  <c r="AB14" i="5"/>
  <c r="Z14" i="5"/>
  <c r="X14" i="5"/>
  <c r="V14" i="5"/>
  <c r="T14" i="5"/>
  <c r="R14" i="5"/>
  <c r="P14" i="5"/>
  <c r="N14" i="5"/>
  <c r="L14" i="5"/>
  <c r="J14" i="5"/>
  <c r="AL12" i="5"/>
  <c r="AJ12" i="5"/>
  <c r="AH12" i="5"/>
  <c r="AF12" i="5"/>
  <c r="AD12" i="5"/>
  <c r="AB12" i="5"/>
  <c r="Z12" i="5"/>
  <c r="X12" i="5"/>
  <c r="V12" i="5"/>
  <c r="T12" i="5"/>
  <c r="R12" i="5"/>
  <c r="P12" i="5"/>
  <c r="N12" i="5"/>
  <c r="L12" i="5"/>
  <c r="J12" i="5"/>
  <c r="AL10" i="5"/>
  <c r="AJ10" i="5"/>
  <c r="AH10" i="5"/>
  <c r="AF10" i="5"/>
  <c r="AD10" i="5"/>
  <c r="AB10" i="5"/>
  <c r="Z10" i="5"/>
  <c r="X10" i="5"/>
  <c r="V10" i="5"/>
  <c r="T10" i="5"/>
  <c r="R10" i="5"/>
  <c r="P10" i="5"/>
  <c r="N10" i="5"/>
  <c r="L10" i="5"/>
  <c r="J10" i="5"/>
  <c r="AL8" i="5"/>
  <c r="AJ8" i="5"/>
  <c r="AH8" i="5"/>
  <c r="AF8" i="5"/>
  <c r="AD8" i="5"/>
  <c r="AB8" i="5"/>
  <c r="Z8" i="5"/>
  <c r="X8" i="5"/>
  <c r="V8" i="5"/>
  <c r="T8" i="5"/>
  <c r="R8" i="5"/>
  <c r="P8" i="5"/>
  <c r="N8" i="5"/>
  <c r="L8" i="5"/>
  <c r="J8" i="5"/>
  <c r="AL6" i="5"/>
  <c r="AJ6" i="5"/>
  <c r="AH6" i="5"/>
  <c r="AF6" i="5"/>
  <c r="AD6" i="5"/>
  <c r="AB6" i="5"/>
  <c r="Z6" i="5"/>
  <c r="X6" i="5"/>
  <c r="V6" i="5"/>
  <c r="T6" i="5"/>
  <c r="R6" i="5"/>
  <c r="P6" i="5"/>
  <c r="N6" i="5"/>
  <c r="L6" i="5"/>
  <c r="J6" i="5"/>
  <c r="B210" i="8" l="1"/>
  <c r="H199" i="8" s="1"/>
  <c r="M12" i="2"/>
  <c r="I12" i="2"/>
  <c r="M11" i="2"/>
  <c r="I11" i="2"/>
  <c r="B211" i="8"/>
  <c r="W11" i="2" l="1"/>
  <c r="AA11" i="2" s="1"/>
  <c r="Y11" i="2"/>
  <c r="W12" i="2"/>
  <c r="AA12" i="2" s="1"/>
  <c r="Z12" i="2" s="1"/>
  <c r="AB12" i="2" s="1"/>
  <c r="AC12" i="2" s="1"/>
  <c r="Y12" i="2"/>
  <c r="Z11" i="2" l="1"/>
  <c r="K35"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María Ximena Dávila</author>
  </authors>
  <commentList>
    <comment ref="AD8" authorId="0" shapeId="0" xr:uid="{DB717E30-1C20-44F4-90BF-9902D57A70C4}">
      <text>
        <r>
          <rPr>
            <b/>
            <sz val="9"/>
            <color indexed="81"/>
            <rFont val="Tahoma"/>
            <family val="2"/>
          </rPr>
          <t>Seguir instrucciones de las páginas 57 a 59 de la guía</t>
        </r>
      </text>
    </comment>
    <comment ref="B9" authorId="0" shapeId="0" xr:uid="{D250DE47-CAEB-43FE-B9EE-871A2D41AE94}">
      <text>
        <r>
          <rPr>
            <b/>
            <sz val="9"/>
            <color indexed="81"/>
            <rFont val="Tahoma"/>
            <family val="2"/>
          </rPr>
          <t>Los impactos que se aplican son afectación económica y reputacional</t>
        </r>
      </text>
    </comment>
    <comment ref="C9" authorId="0" shapeId="0" xr:uid="{F5AE27E7-5616-4251-B869-2BC6E09A74CC}">
      <text>
        <r>
          <rPr>
            <sz val="9"/>
            <color indexed="81"/>
            <rFont val="Tahoma"/>
            <family val="2"/>
          </rPr>
          <t xml:space="preserve">Circunstancias o situaciones más evidentes sobre las cuales se presenta el riesgo; las mismas no constituyen la causa principal o base para que se presente el riesgo
</t>
        </r>
      </text>
    </comment>
    <comment ref="D9" authorId="0" shapeId="0" xr:uid="{202EAC98-5BD7-4036-91E3-2440CC4872C1}">
      <text>
        <r>
          <rPr>
            <sz val="9"/>
            <color indexed="81"/>
            <rFont val="Tahoma"/>
            <family val="2"/>
          </rPr>
          <t xml:space="preserve">Es la causa principal o básica, corresponden a las razones por las cuales se puede presentar el riesgo, son la base para la definición de controles en la etapa de valoración del riesgo. Se debe tener en cuenta que para un mismo riesgo pueden existir más de una causa o subcausas que pueden ser analizadas
</t>
        </r>
      </text>
    </comment>
    <comment ref="E9" authorId="0" shapeId="0" xr:uid="{2AD4FEAC-C62E-43C7-AC55-776167E2B629}">
      <text>
        <r>
          <rPr>
            <b/>
            <sz val="9"/>
            <color indexed="81"/>
            <rFont val="Tahoma"/>
            <family val="2"/>
          </rPr>
          <t>Se propone una estructra que fcilite la redacción que inicia con la frase POSIBILIDAD DE. Riesgo= Impacto (Que?) + Causa inmediata (Como?) + Causa Raíz (Porque?); Redacción: posibilidad de QUE  + COMO Y PORQUE</t>
        </r>
      </text>
    </comment>
    <comment ref="F9" authorId="0" shapeId="0" xr:uid="{EEF0AF23-FF82-4C61-AF09-FD796D6E7CF2}">
      <text>
        <r>
          <rPr>
            <b/>
            <sz val="9"/>
            <color indexed="81"/>
            <rFont val="Tahoma"/>
            <family val="2"/>
          </rPr>
          <t>Página 35 de la guía</t>
        </r>
      </text>
    </comment>
    <comment ref="G9" authorId="0" shapeId="0" xr:uid="{C27E549A-DCE3-455E-9650-AF5C2F75E8DF}">
      <text>
        <r>
          <rPr>
            <b/>
            <sz val="9"/>
            <color indexed="81"/>
            <rFont val="Tahoma"/>
            <family val="2"/>
          </rPr>
          <t>Número de veces que se pasa por el punto de riesgo en el periodo de 1 año</t>
        </r>
      </text>
    </comment>
    <comment ref="H9" authorId="0" shapeId="0" xr:uid="{80DA8997-BBA7-4C12-9884-B9C939276A0E}">
      <text>
        <r>
          <rPr>
            <b/>
            <sz val="9"/>
            <color indexed="81"/>
            <rFont val="Tahoma"/>
            <family val="2"/>
          </rPr>
          <t xml:space="preserve">Muy Baja: </t>
        </r>
        <r>
          <rPr>
            <sz val="9"/>
            <color indexed="81"/>
            <rFont val="Tahoma"/>
            <family val="2"/>
          </rPr>
          <t xml:space="preserve">la actividad que conlleva el riesgo se ejecuta como maximo 2 veces por año (20%); 
</t>
        </r>
        <r>
          <rPr>
            <b/>
            <sz val="9"/>
            <color indexed="81"/>
            <rFont val="Tahoma"/>
            <family val="2"/>
          </rPr>
          <t>Baja</t>
        </r>
        <r>
          <rPr>
            <sz val="9"/>
            <color indexed="81"/>
            <rFont val="Tahoma"/>
            <family val="2"/>
          </rPr>
          <t xml:space="preserve">:  la actividad que conlleva el riesgo se ejecuta de 3 a 24 veces por año (40%).
</t>
        </r>
        <r>
          <rPr>
            <b/>
            <sz val="9"/>
            <color indexed="81"/>
            <rFont val="Tahoma"/>
            <family val="2"/>
          </rPr>
          <t>Media:</t>
        </r>
        <r>
          <rPr>
            <sz val="9"/>
            <color indexed="81"/>
            <rFont val="Tahoma"/>
            <family val="2"/>
          </rPr>
          <t xml:space="preserve"> la actividad que conlleva el riesgo se ejecuta de 24 a 500 veces por año (60%).
</t>
        </r>
        <r>
          <rPr>
            <b/>
            <sz val="9"/>
            <color indexed="81"/>
            <rFont val="Tahoma"/>
            <family val="2"/>
          </rPr>
          <t>Alta:</t>
        </r>
        <r>
          <rPr>
            <sz val="9"/>
            <color indexed="81"/>
            <rFont val="Tahoma"/>
            <family val="2"/>
          </rPr>
          <t xml:space="preserve"> la actividad que conlleva el riesgo se ejecuta mínimo 500 veces al año y máximo 5000 veces por año. (80%);
</t>
        </r>
        <r>
          <rPr>
            <b/>
            <sz val="9"/>
            <color indexed="81"/>
            <rFont val="Tahoma"/>
            <family val="2"/>
          </rPr>
          <t>Muy Alta:</t>
        </r>
        <r>
          <rPr>
            <sz val="9"/>
            <color indexed="81"/>
            <rFont val="Tahoma"/>
            <family val="2"/>
          </rPr>
          <t xml:space="preserve"> La actividad que conlleva el riego se ejecutta más de 5000 veces por año (100%)</t>
        </r>
      </text>
    </comment>
    <comment ref="I9" authorId="0" shapeId="0" xr:uid="{CC31E351-0FC2-442B-9A80-D142622C717D}">
      <text>
        <r>
          <rPr>
            <b/>
            <sz val="9"/>
            <color indexed="81"/>
            <rFont val="Tahoma"/>
            <family val="2"/>
          </rPr>
          <t xml:space="preserve">Muy Baja: </t>
        </r>
        <r>
          <rPr>
            <sz val="9"/>
            <color indexed="81"/>
            <rFont val="Tahoma"/>
            <family val="2"/>
          </rPr>
          <t xml:space="preserve">20% </t>
        </r>
        <r>
          <rPr>
            <b/>
            <sz val="9"/>
            <color indexed="81"/>
            <rFont val="Tahoma"/>
            <family val="2"/>
          </rPr>
          <t xml:space="preserve">
Baja:  </t>
        </r>
        <r>
          <rPr>
            <sz val="9"/>
            <color indexed="81"/>
            <rFont val="Tahoma"/>
            <family val="2"/>
          </rPr>
          <t>40%</t>
        </r>
        <r>
          <rPr>
            <b/>
            <sz val="9"/>
            <color indexed="81"/>
            <rFont val="Tahoma"/>
            <family val="2"/>
          </rPr>
          <t xml:space="preserve">
Media: </t>
        </r>
        <r>
          <rPr>
            <sz val="9"/>
            <color indexed="81"/>
            <rFont val="Tahoma"/>
            <family val="2"/>
          </rPr>
          <t>60%</t>
        </r>
        <r>
          <rPr>
            <b/>
            <sz val="9"/>
            <color indexed="81"/>
            <rFont val="Tahoma"/>
            <family val="2"/>
          </rPr>
          <t xml:space="preserve">
Alta: </t>
        </r>
        <r>
          <rPr>
            <sz val="9"/>
            <color indexed="81"/>
            <rFont val="Tahoma"/>
            <family val="2"/>
          </rPr>
          <t>80%</t>
        </r>
        <r>
          <rPr>
            <b/>
            <sz val="9"/>
            <color indexed="81"/>
            <rFont val="Tahoma"/>
            <family val="2"/>
          </rPr>
          <t xml:space="preserve">
Muy Alta: </t>
        </r>
        <r>
          <rPr>
            <sz val="9"/>
            <color indexed="81"/>
            <rFont val="Tahoma"/>
            <family val="2"/>
          </rPr>
          <t>100%</t>
        </r>
      </text>
    </comment>
    <comment ref="J9" authorId="0" shapeId="0" xr:uid="{0BD31976-49EB-4FAC-A4FD-7AC4280FA88F}">
      <text>
        <r>
          <rPr>
            <sz val="9"/>
            <color indexed="81"/>
            <rFont val="Tahoma"/>
            <family val="2"/>
          </rPr>
          <t>Cuadro página 41 de la guía para la administración del riesgo y el diñeño de controles en entidades públicas V5</t>
        </r>
        <r>
          <rPr>
            <b/>
            <sz val="9"/>
            <color indexed="81"/>
            <rFont val="Tahoma"/>
            <family val="2"/>
          </rPr>
          <t xml:space="preserve"> </t>
        </r>
      </text>
    </comment>
    <comment ref="K9" authorId="0" shapeId="0" xr:uid="{6D483ABC-7C57-4F8D-8A3D-DCACD03026F5}">
      <text>
        <r>
          <rPr>
            <b/>
            <sz val="9"/>
            <color indexed="81"/>
            <rFont val="Tahoma"/>
            <family val="2"/>
          </rPr>
          <t xml:space="preserve">Leve 20%: </t>
        </r>
        <r>
          <rPr>
            <sz val="9"/>
            <color indexed="81"/>
            <rFont val="Tahoma"/>
            <family val="2"/>
          </rPr>
          <t>Afectación menor a 10 SMLMV</t>
        </r>
        <r>
          <rPr>
            <b/>
            <sz val="9"/>
            <color indexed="81"/>
            <rFont val="Tahoma"/>
            <family val="2"/>
          </rPr>
          <t xml:space="preserve">
Menor 40%: </t>
        </r>
        <r>
          <rPr>
            <sz val="9"/>
            <color indexed="81"/>
            <rFont val="Tahoma"/>
            <family val="2"/>
          </rPr>
          <t>Entre 10 y 50 SMLMV</t>
        </r>
        <r>
          <rPr>
            <b/>
            <sz val="9"/>
            <color indexed="81"/>
            <rFont val="Tahoma"/>
            <family val="2"/>
          </rPr>
          <t xml:space="preserve">
Moderado 60%:  </t>
        </r>
        <r>
          <rPr>
            <sz val="9"/>
            <color indexed="81"/>
            <rFont val="Tahoma"/>
            <family val="2"/>
          </rPr>
          <t xml:space="preserve">Entre 50 y 100 SMLMV
</t>
        </r>
        <r>
          <rPr>
            <b/>
            <sz val="9"/>
            <color indexed="81"/>
            <rFont val="Tahoma"/>
            <family val="2"/>
          </rPr>
          <t>Mayor 80%:</t>
        </r>
        <r>
          <rPr>
            <sz val="9"/>
            <color indexed="81"/>
            <rFont val="Tahoma"/>
            <family val="2"/>
          </rPr>
          <t xml:space="preserve">  Entre 100 y 500 SMLMV
</t>
        </r>
        <r>
          <rPr>
            <b/>
            <sz val="9"/>
            <color indexed="81"/>
            <rFont val="Tahoma"/>
            <family val="2"/>
          </rPr>
          <t>Catastrófico 100%:</t>
        </r>
        <r>
          <rPr>
            <sz val="9"/>
            <color indexed="81"/>
            <rFont val="Tahoma"/>
            <family val="2"/>
          </rPr>
          <t xml:space="preserve"> Mayor a 500 SMLMV</t>
        </r>
      </text>
    </comment>
    <comment ref="L9" authorId="0" shapeId="0" xr:uid="{FA4D79A9-FE4D-4BCC-8C03-A1B640D43640}">
      <text>
        <r>
          <rPr>
            <sz val="9"/>
            <color indexed="81"/>
            <rFont val="Tahoma"/>
            <family val="2"/>
          </rPr>
          <t>Leve 20%: Afectación menor a 10 SMLMV
Menor 40%: Entre 10 y 50 SMLMV
Moderado 60%:  Entre 50 y 100 SMLMV
Mayor 80%:  Entre 100 y 500 SMLMV
Catastrófico 100%: Mayor a 500 SMLMV</t>
        </r>
      </text>
    </comment>
    <comment ref="M9" authorId="0" shapeId="0" xr:uid="{B7EC8262-883A-4475-8750-5D2EA8A87FBF}">
      <text>
        <r>
          <rPr>
            <sz val="9"/>
            <color indexed="81"/>
            <rFont val="Tahoma"/>
            <family val="2"/>
          </rPr>
          <t>Resultado de la combinación entre la probabilidad e impacto</t>
        </r>
      </text>
    </comment>
    <comment ref="O9" authorId="0" shapeId="0" xr:uid="{E93A0D1D-2D02-403A-B228-A442428D797E}">
      <text>
        <r>
          <rPr>
            <sz val="9"/>
            <color indexed="81"/>
            <rFont val="Tahoma"/>
            <family val="2"/>
          </rPr>
          <t>Para la redacción del control propuesta es: responsable + acción + complemento. Ejemplo pág 44 de la guía</t>
        </r>
      </text>
    </comment>
    <comment ref="W9" authorId="0" shapeId="0" xr:uid="{1CC521F7-5BDB-4631-B0BC-414D79444810}">
      <text>
        <r>
          <rPr>
            <sz val="9"/>
            <color indexed="81"/>
            <rFont val="Tahoma"/>
            <family val="2"/>
          </rPr>
          <t>Se multiplica el % del impacto inherente con la calificación del atributo (60% * 40% = 24%) = 36%. Está formulado</t>
        </r>
        <r>
          <rPr>
            <b/>
            <sz val="9"/>
            <color indexed="81"/>
            <rFont val="Tahoma"/>
            <family val="2"/>
          </rPr>
          <t xml:space="preserve">
 </t>
        </r>
      </text>
    </comment>
    <comment ref="X9" authorId="0" shapeId="0" xr:uid="{468156BB-A8F4-4F6A-9580-81B7CD930377}">
      <text>
        <r>
          <rPr>
            <b/>
            <sz val="9"/>
            <color indexed="81"/>
            <rFont val="Tahoma"/>
            <family val="2"/>
          </rPr>
          <t xml:space="preserve">Respuesta formulada
</t>
        </r>
      </text>
    </comment>
    <comment ref="Y9" authorId="0" shapeId="0" xr:uid="{84E7C3CD-7B1C-43B4-9B93-A0D59F2CF2A6}">
      <text>
        <r>
          <rPr>
            <b/>
            <sz val="9"/>
            <color indexed="81"/>
            <rFont val="Tahoma"/>
            <family val="2"/>
          </rPr>
          <t>Respuesta formulada</t>
        </r>
      </text>
    </comment>
    <comment ref="Z9" authorId="0" shapeId="0" xr:uid="{32B1D7E0-6FAA-4B88-BE39-8EC0D9C5E716}">
      <text>
        <r>
          <rPr>
            <b/>
            <sz val="9"/>
            <color indexed="81"/>
            <rFont val="Tahoma"/>
            <family val="2"/>
          </rPr>
          <t xml:space="preserve">Respuesta formulada
</t>
        </r>
      </text>
    </comment>
    <comment ref="AA9" authorId="0" shapeId="0" xr:uid="{56F6A31E-37FC-4998-942D-91C8DAD3C10D}">
      <text>
        <r>
          <rPr>
            <b/>
            <sz val="9"/>
            <color indexed="81"/>
            <rFont val="Tahoma"/>
            <family val="2"/>
          </rPr>
          <t xml:space="preserve">respuesta formulada
</t>
        </r>
      </text>
    </comment>
    <comment ref="AB9" authorId="0" shapeId="0" xr:uid="{C0E1574E-8AFA-47FC-9F35-211550E76A24}">
      <text>
        <r>
          <rPr>
            <b/>
            <sz val="9"/>
            <color indexed="81"/>
            <rFont val="Tahoma"/>
            <family val="2"/>
          </rPr>
          <t>Respuesta formulada</t>
        </r>
      </text>
    </comment>
    <comment ref="AC9" authorId="0" shapeId="0" xr:uid="{E39F717A-26F0-4888-8C29-BAE6EEEDC3EA}">
      <text>
        <r>
          <rPr>
            <b/>
            <sz val="9"/>
            <color indexed="81"/>
            <rFont val="Tahoma"/>
            <family val="2"/>
          </rPr>
          <t>Respuesta formulada
Página 57 de la guía</t>
        </r>
      </text>
    </comment>
    <comment ref="AE9" authorId="0" shapeId="0" xr:uid="{826317D5-82D2-4F9E-9339-AAECA2DFAEDD}">
      <text>
        <r>
          <rPr>
            <sz val="9"/>
            <color indexed="81"/>
            <rFont val="Tahoma"/>
            <family val="2"/>
          </rPr>
          <t>Identifica el cargo del servidor que ejecuta el control, en caso de que sean controles automáticos se identificará el sistema que realiza la actividad</t>
        </r>
      </text>
    </comment>
    <comment ref="Q10" authorId="0" shapeId="0" xr:uid="{09ECABF8-74E4-4E21-B40A-C475C6BDDC35}">
      <text>
        <r>
          <rPr>
            <b/>
            <sz val="9"/>
            <color indexed="81"/>
            <rFont val="Tahoma"/>
            <family val="2"/>
          </rPr>
          <t>Preventivo:</t>
        </r>
        <r>
          <rPr>
            <sz val="9"/>
            <color indexed="81"/>
            <rFont val="Tahoma"/>
            <family val="2"/>
          </rPr>
          <t xml:space="preserve"> Control accionado en la entrada del proceso y antes de que se realice la actividad originadora del riesgo, se busca establecer las condiciones que aseguren el resultado final esperado. Va la las causas del riesgo. Atacan la probabilidad de ocurrencia del riesgo
</t>
        </r>
        <r>
          <rPr>
            <b/>
            <sz val="9"/>
            <color indexed="81"/>
            <rFont val="Tahoma"/>
            <family val="2"/>
          </rPr>
          <t>Detectivo:</t>
        </r>
        <r>
          <rPr>
            <sz val="9"/>
            <color indexed="81"/>
            <rFont val="Tahoma"/>
            <family val="2"/>
          </rPr>
          <t xml:space="preserve"> control accionado durante la ejecución del proceso. Estos controles detectan el riesgo, pero generan reprocesos. Detectan que algo ocurre y devuelve el proceso a los controles preventivos. Atacan la probabilidad de ocurrencia del riesgo
</t>
        </r>
        <r>
          <rPr>
            <b/>
            <sz val="9"/>
            <color indexed="81"/>
            <rFont val="Tahoma"/>
            <family val="2"/>
          </rPr>
          <t>Correctivos:</t>
        </r>
        <r>
          <rPr>
            <sz val="9"/>
            <color indexed="81"/>
            <rFont val="Tahoma"/>
            <family val="2"/>
          </rPr>
          <t xml:space="preserve"> Control accionado en la salida del proceso y despues de que se materializa el riesgo. Estos controles tienen costos implicitos. Atacan el impacto frente a la materialización del riesgo</t>
        </r>
      </text>
    </comment>
    <comment ref="R10" authorId="0" shapeId="0" xr:uid="{30E2D7F7-68D5-4737-8551-9B24BCD9F0E5}">
      <text>
        <r>
          <rPr>
            <b/>
            <sz val="9"/>
            <color indexed="81"/>
            <rFont val="Tahoma"/>
            <family val="2"/>
          </rPr>
          <t xml:space="preserve">Manual: </t>
        </r>
        <r>
          <rPr>
            <sz val="9"/>
            <color indexed="81"/>
            <rFont val="Tahoma"/>
            <family val="2"/>
          </rPr>
          <t>Controles que son ejecutados por personas</t>
        </r>
        <r>
          <rPr>
            <b/>
            <sz val="9"/>
            <color indexed="81"/>
            <rFont val="Tahoma"/>
            <family val="2"/>
          </rPr>
          <t xml:space="preserve">
Automático: </t>
        </r>
        <r>
          <rPr>
            <sz val="9"/>
            <color indexed="81"/>
            <rFont val="Tahoma"/>
            <family val="2"/>
          </rPr>
          <t>Son ejecutados por un sistema</t>
        </r>
      </text>
    </comment>
    <comment ref="S10" authorId="0" shapeId="0" xr:uid="{239C08A2-EAF9-4D22-A799-0D1EFF139B85}">
      <text>
        <r>
          <rPr>
            <b/>
            <sz val="9"/>
            <color indexed="81"/>
            <rFont val="Tahoma"/>
            <family val="2"/>
          </rPr>
          <t>Es la suma del tipo y la implementación</t>
        </r>
      </text>
    </comment>
    <comment ref="T10" authorId="0" shapeId="0" xr:uid="{02E02D20-AA0B-40C2-8231-365934B73306}">
      <text>
        <r>
          <rPr>
            <b/>
            <sz val="9"/>
            <color indexed="81"/>
            <rFont val="Tahoma"/>
            <family val="2"/>
          </rPr>
          <t>Documentado</t>
        </r>
        <r>
          <rPr>
            <sz val="9"/>
            <color indexed="81"/>
            <rFont val="Tahoma"/>
            <family val="2"/>
          </rPr>
          <t xml:space="preserve">: Controles que estan documentados  en el proceso, ya sean manuales, procedimientos, flujugramas o cualquier otro documento propio del proceso.
</t>
        </r>
        <r>
          <rPr>
            <b/>
            <sz val="9"/>
            <color indexed="81"/>
            <rFont val="Tahoma"/>
            <family val="2"/>
          </rPr>
          <t>Sin documentar</t>
        </r>
        <r>
          <rPr>
            <sz val="9"/>
            <color indexed="81"/>
            <rFont val="Tahoma"/>
            <family val="2"/>
          </rPr>
          <t xml:space="preserve">: Identifica los controles que pese a que se ejecutan en el procesos no se encuentran documentos en ningun documento propio del proceso. </t>
        </r>
      </text>
    </comment>
    <comment ref="U10" authorId="0" shapeId="0" xr:uid="{64341331-613F-4FAB-8E25-98C448F864ED}">
      <text>
        <r>
          <rPr>
            <b/>
            <sz val="9"/>
            <color indexed="81"/>
            <rFont val="Tahoma"/>
            <family val="2"/>
          </rPr>
          <t xml:space="preserve">Continua: </t>
        </r>
        <r>
          <rPr>
            <sz val="9"/>
            <color indexed="81"/>
            <rFont val="Tahoma"/>
            <family val="2"/>
          </rPr>
          <t xml:space="preserve">El control se aplica siempre que se realiza la actividad que con lleva al riesgo.
</t>
        </r>
        <r>
          <rPr>
            <b/>
            <sz val="9"/>
            <color indexed="81"/>
            <rFont val="Tahoma"/>
            <family val="2"/>
          </rPr>
          <t>Aleatoria:</t>
        </r>
        <r>
          <rPr>
            <sz val="9"/>
            <color indexed="81"/>
            <rFont val="Tahoma"/>
            <family val="2"/>
          </rPr>
          <t xml:space="preserve"> El control se aplica aleatoriamente a la actividad que conlleva al riesgo. 
</t>
        </r>
      </text>
    </comment>
    <comment ref="V10" authorId="0" shapeId="0" xr:uid="{7171BF99-A70D-4647-99F4-D767AEF11ABE}">
      <text>
        <r>
          <rPr>
            <b/>
            <sz val="9"/>
            <color indexed="81"/>
            <rFont val="Tahoma"/>
            <family val="2"/>
          </rPr>
          <t>Con registro:</t>
        </r>
        <r>
          <rPr>
            <sz val="9"/>
            <color indexed="81"/>
            <rFont val="Tahoma"/>
            <family val="2"/>
          </rPr>
          <t xml:space="preserve"> 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María Ximena Dávila</author>
  </authors>
  <commentList>
    <comment ref="F6" authorId="0" shapeId="0" xr:uid="{B710591B-628A-48BD-9A10-F8503CE8517E}">
      <text>
        <r>
          <rPr>
            <sz val="9"/>
            <color indexed="81"/>
            <rFont val="Tahoma"/>
            <family val="2"/>
          </rPr>
          <t>Resultado de la combinación entre la probabilidad e impacto</t>
        </r>
      </text>
    </comment>
    <comment ref="G6" authorId="0" shapeId="0" xr:uid="{7B32C4A2-5E69-4B7A-9223-0F55B0CDAB53}">
      <text>
        <r>
          <rPr>
            <b/>
            <sz val="9"/>
            <color indexed="81"/>
            <rFont val="Tahoma"/>
            <family val="2"/>
          </rPr>
          <t>Los impactos que se aplican son afectación económica y reputacional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Rosa Valentina Aceros Garcia</author>
  </authors>
  <commentList>
    <comment ref="C7" authorId="0" shapeId="0" xr:uid="{CAD69BB7-5480-4F65-AA2E-2A9A017F911A}">
      <text>
        <r>
          <rPr>
            <b/>
            <sz val="9"/>
            <color indexed="81"/>
            <rFont val="Tahoma"/>
            <family val="2"/>
          </rPr>
          <t>Enuncie una a una las actividades que se realizarán.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Rosa Valentina Aceros Garcia</author>
  </authors>
  <commentList>
    <comment ref="C7" authorId="0" shapeId="0" xr:uid="{0F69E3B8-949F-44EE-AF50-79C8010D7070}">
      <text>
        <r>
          <rPr>
            <b/>
            <sz val="9"/>
            <color indexed="81"/>
            <rFont val="Tahoma"/>
            <family val="2"/>
          </rPr>
          <t>Enuncie una a una las actividades que se realizarán.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Rosa Valentina Aceros Garcia</author>
  </authors>
  <commentList>
    <comment ref="C7" authorId="0" shapeId="0" xr:uid="{FCCD427C-09EF-457B-9A3D-431D9457EF76}">
      <text>
        <r>
          <rPr>
            <b/>
            <sz val="9"/>
            <color indexed="81"/>
            <rFont val="Tahoma"/>
            <family val="2"/>
          </rPr>
          <t>Enuncie una a una las actividades que se realizarán.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Rosa Valentina Aceros Garcia</author>
  </authors>
  <commentList>
    <comment ref="C9" authorId="0" shapeId="0" xr:uid="{3E1A723D-879E-4159-A61A-67F6435A70B5}">
      <text>
        <r>
          <rPr>
            <b/>
            <sz val="9"/>
            <color indexed="81"/>
            <rFont val="Tahoma"/>
            <family val="2"/>
          </rPr>
          <t>Enuncie una a una las actividades que se realizarán.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Rosa Valentina Aceros Garcia</author>
  </authors>
  <commentList>
    <comment ref="C9" authorId="0" shapeId="0" xr:uid="{B2B4B989-4103-4022-9F02-F1BA19057B28}">
      <text>
        <r>
          <rPr>
            <b/>
            <sz val="9"/>
            <color indexed="81"/>
            <rFont val="Tahoma"/>
            <family val="2"/>
          </rPr>
          <t>Enuncie una a una las actividades que se realizarán.</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1989206-9130-413D-90AC-774445BDE274}" keepAlive="1" name="Consulta - Tabla2" type="5" refreshedVersion="7" deleted="1" background="1" saveData="1">
    <dbPr connection="" command=""/>
  </connection>
</connections>
</file>

<file path=xl/sharedStrings.xml><?xml version="1.0" encoding="utf-8"?>
<sst xmlns="http://schemas.openxmlformats.org/spreadsheetml/2006/main" count="749" uniqueCount="446">
  <si>
    <t>Proceso:</t>
  </si>
  <si>
    <t>Objetivo:</t>
  </si>
  <si>
    <t>Identificación del riesgo</t>
  </si>
  <si>
    <t>Análisis del riesgo inherente</t>
  </si>
  <si>
    <t>Evaluación del riesgo - Valoración de los controles</t>
  </si>
  <si>
    <t>Evaluación del riesgo - Nivel del riesgo residual</t>
  </si>
  <si>
    <t>Plan de Acción</t>
  </si>
  <si>
    <t xml:space="preserve">Referencia </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</si>
  <si>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</si>
  <si>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</si>
  <si>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</si>
  <si>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</si>
  <si>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</si>
  <si>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</si>
  <si>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</si>
  <si>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</si>
  <si>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</si>
  <si>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</si>
  <si>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</si>
  <si>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</si>
  <si>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</si>
  <si>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</si>
  <si>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</si>
  <si>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Probabilidad Residual</t>
  </si>
  <si>
    <t>Probabilidad Residual Final</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</si>
  <si>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</si>
  <si>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</si>
  <si>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</si>
  <si>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</si>
  <si>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</si>
  <si>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</si>
  <si>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</si>
  <si>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</si>
  <si>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</si>
  <si>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</si>
  <si>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</si>
  <si>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</si>
  <si>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</si>
  <si>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</si>
  <si>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Ejecucion y Administracion de procesos</t>
  </si>
  <si>
    <t>Baja</t>
  </si>
  <si>
    <t>Moderado</t>
  </si>
  <si>
    <t>Probabilidad</t>
  </si>
  <si>
    <t>Preventivo</t>
  </si>
  <si>
    <t>Manual</t>
  </si>
  <si>
    <t>Documentado</t>
  </si>
  <si>
    <t>Continua</t>
  </si>
  <si>
    <t>Con Registro</t>
  </si>
  <si>
    <t>Muy Baja</t>
  </si>
  <si>
    <t>Detectivo</t>
  </si>
  <si>
    <t>Correctivo</t>
  </si>
  <si>
    <t>Media</t>
  </si>
  <si>
    <t>Mayor</t>
  </si>
  <si>
    <t>Alto</t>
  </si>
  <si>
    <t>Bajo</t>
  </si>
  <si>
    <t xml:space="preserve"> Mapa Riesgos </t>
  </si>
  <si>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</si>
  <si>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</si>
  <si>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</si>
  <si>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</si>
  <si>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</si>
  <si>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</si>
  <si>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</si>
  <si>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</si>
  <si>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</si>
  <si>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</si>
  <si>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</si>
  <si>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</si>
  <si>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</si>
  <si>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</si>
  <si>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</si>
  <si>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</si>
  <si>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</si>
  <si>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</si>
  <si>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</si>
  <si>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</si>
  <si>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</si>
  <si>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</si>
  <si>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</si>
  <si>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</si>
  <si>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</si>
  <si>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</si>
  <si>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</si>
  <si>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</si>
  <si>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</si>
  <si>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</si>
  <si>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</si>
  <si>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</si>
  <si>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</si>
  <si>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</si>
  <si>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</si>
  <si>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</si>
  <si>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</si>
  <si>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</si>
  <si>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</si>
  <si>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</si>
  <si>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</si>
  <si>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</si>
  <si>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</si>
  <si>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</si>
  <si>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</si>
  <si>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</si>
  <si>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</si>
  <si>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</si>
  <si>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</si>
  <si>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</si>
  <si>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ACTIVIDADES GENERALES DEL PROCESOS</t>
  </si>
  <si>
    <t>Act 1:</t>
  </si>
  <si>
    <t>Act 2:</t>
  </si>
  <si>
    <t>Act 3:</t>
  </si>
  <si>
    <t>Act 4:</t>
  </si>
  <si>
    <t>Act 5:</t>
  </si>
  <si>
    <t>Act 6:</t>
  </si>
  <si>
    <t>CONTEXTO ORGANIZACIONAL</t>
  </si>
  <si>
    <t>IDENTIFICACIÓN</t>
  </si>
  <si>
    <t>OBJETIVOS ESTRATÉGICOS</t>
  </si>
  <si>
    <t>PLANEACIÓN INSTITUCIONAL</t>
  </si>
  <si>
    <t>CADENA DE VALOR</t>
  </si>
  <si>
    <t>IMPACTO</t>
  </si>
  <si>
    <t>CAUSA INMEDIATA</t>
  </si>
  <si>
    <t>CAUSA RAÍZ</t>
  </si>
  <si>
    <t>RIESGO ASOCIADO</t>
  </si>
  <si>
    <t>CLASIFICACIÓN DEL RIESGO</t>
  </si>
  <si>
    <t>FRECUENCIA</t>
  </si>
  <si>
    <t>ECONÓMICO</t>
  </si>
  <si>
    <t>Fortalecer la prestación de los servicios de la Secretaría Distrital de Movilidad que responda a la gestión de riesgos y oportunidades, la mejora continua, los recursos y los  requisitos aplicables, con el fin de dar cumplimiento a la planeación estratégica y</t>
  </si>
  <si>
    <t>Garantizar transparencia, oportunidad, inclusión y equidad de género en los procesos de la entidad, que promuevan la legalidad, participación, control social y rendición de cuentas.</t>
  </si>
  <si>
    <t>REPUTACIONAL</t>
  </si>
  <si>
    <t>Fortalecer el bienestar de los (las) colaboradores (as), con un equipo humano altamente calificado, comprometido e íntegro, encaminado al logro de los objetivos de la Entidad.</t>
  </si>
  <si>
    <t>Prestar trámites y servicios eficientes, oportunos y de calidad, con una gestión ambiental adecuada, soportados en tecnologías de la información y las comunicaciones.</t>
  </si>
  <si>
    <t>Formular e implementar estrategias de movilidad que reverdezcan a Bogotá y mejoren la experiencia de viaje de la ciudadanía y visitantes de Bogotá Región, en los aspectos de tiempo, calidad y costo, a través de la tecnología y la innovación.</t>
  </si>
  <si>
    <r>
      <rPr>
        <b/>
        <sz val="11"/>
        <color theme="1"/>
        <rFont val="Calibri"/>
        <family val="2"/>
        <scheme val="minor"/>
      </rPr>
      <t>OBJETIVOS DEL SISTEMA</t>
    </r>
    <r>
      <rPr>
        <sz val="11"/>
        <color theme="1"/>
        <rFont val="Calibri"/>
        <family val="2"/>
        <scheme val="minor"/>
      </rPr>
      <t>: Asociar el riesgo (si aplica) con algún objetivo del sistema</t>
    </r>
  </si>
  <si>
    <t>Generar e implementar políticas de movilidad basadas en el análisis de datos fomentando la productividad, eficiencia y bienestar de la ciudad.</t>
  </si>
  <si>
    <t>Desarrollar estrategias de cultura y respeto en la ciudadanía para el sistema de movilidad, protegiendo en especial a los actores vulnerables y promoviendo los modos activos, con enfoque incluyente diferencial, de género y territorial</t>
  </si>
  <si>
    <r>
      <rPr>
        <b/>
        <sz val="11"/>
        <color theme="1"/>
        <rFont val="Calibri"/>
        <family val="2"/>
        <scheme val="minor"/>
      </rPr>
      <t>CADENA DE VALOR</t>
    </r>
    <r>
      <rPr>
        <sz val="11"/>
        <color theme="1"/>
        <rFont val="Calibri"/>
        <family val="2"/>
        <scheme val="minor"/>
      </rPr>
      <t>: Se debe analizar la secuencia de las actividades que se realizan en el procesos para el cumplimiento del objetivo definido en la caracterización, a partir de esto verificar los puntos de riesgo donde se puede materializar un riesgo.</t>
    </r>
  </si>
  <si>
    <t>Fortalecer el bienestar de los (las) colaboradores (as), con un equipo humano altamente calificado, comprometido e íntegro, encaminado al logro de los objetivos de la Entidad</t>
  </si>
  <si>
    <r>
      <rPr>
        <b/>
        <sz val="11"/>
        <color theme="1"/>
        <rFont val="Calibri"/>
        <family val="2"/>
        <scheme val="minor"/>
      </rPr>
      <t>CAUSA RAÍZ</t>
    </r>
    <r>
      <rPr>
        <sz val="11"/>
        <color theme="1"/>
        <rFont val="Calibri"/>
        <family val="2"/>
        <scheme val="minor"/>
      </rPr>
      <t>: Es el porqué o el origen de la posibilidad de materialización del riesgo</t>
    </r>
  </si>
  <si>
    <r>
      <rPr>
        <b/>
        <sz val="11"/>
        <color theme="1"/>
        <rFont val="Calibri"/>
        <family val="2"/>
        <scheme val="minor"/>
      </rPr>
      <t>CLASIFICACIÓN DEL RIESGO</t>
    </r>
    <r>
      <rPr>
        <sz val="11"/>
        <color theme="1"/>
        <rFont val="Calibri"/>
        <family val="2"/>
        <scheme val="minor"/>
      </rPr>
      <t>: Acorde a las definiciones que se encuentran en la presentación</t>
    </r>
  </si>
  <si>
    <r>
      <rPr>
        <b/>
        <sz val="11"/>
        <color theme="1"/>
        <rFont val="Calibri"/>
        <family val="2"/>
        <scheme val="minor"/>
      </rPr>
      <t>FRECUENCIA</t>
    </r>
    <r>
      <rPr>
        <sz val="11"/>
        <color theme="1"/>
        <rFont val="Calibri"/>
        <family val="2"/>
        <scheme val="minor"/>
      </rPr>
      <t>: Se debe registran la frecuencia en que se realiza la actividad donde se encuentra el punto de riesgo en un año (tener en cuenta la presentación)</t>
    </r>
  </si>
  <si>
    <t>Matriz de Calor Inherente</t>
  </si>
  <si>
    <t>Muy Alta
100%</t>
  </si>
  <si>
    <t>Extremo</t>
  </si>
  <si>
    <t>Alta
80%</t>
  </si>
  <si>
    <t>Media
60%</t>
  </si>
  <si>
    <t>Baja
40%</t>
  </si>
  <si>
    <t>Muy Baja
20%</t>
  </si>
  <si>
    <t>Leve
20%</t>
  </si>
  <si>
    <t>Menor
40%</t>
  </si>
  <si>
    <t>Moderado
60%</t>
  </si>
  <si>
    <t>Mayor
80%</t>
  </si>
  <si>
    <t>Catastrófico
100%</t>
  </si>
  <si>
    <t xml:space="preserve"> Matriz de Calor Residual</t>
  </si>
  <si>
    <t>Tabla Criterios para definir el nivel de probabilidad</t>
  </si>
  <si>
    <t>Frecuencia de la Actividad</t>
  </si>
  <si>
    <t>La actividad que conlleva el riesgo se ejecuta como máximos 2 veces por año</t>
  </si>
  <si>
    <t>La actividad que conlleva el riesgo se ejecuta de 3 a 24 veces por año</t>
  </si>
  <si>
    <t>Alta</t>
  </si>
  <si>
    <t>Muy Alta</t>
  </si>
  <si>
    <t>Tabla Criterios para definir el nivel de impacto</t>
  </si>
  <si>
    <t>Afectación Económica (o presupuestal)</t>
  </si>
  <si>
    <t>Pérdida Reputacional</t>
  </si>
  <si>
    <t>Insignificante</t>
  </si>
  <si>
    <t xml:space="preserve">Afectación menor a 10 SMLMV </t>
  </si>
  <si>
    <t>El riesgo afecta la imagen de alguna área de la organización</t>
  </si>
  <si>
    <t>Menor</t>
  </si>
  <si>
    <t xml:space="preserve">Entre 10 y 50 SMLMV </t>
  </si>
  <si>
    <t>El riesgo afecta la imagen de la entidad internamente, de conocimiento general, nivel interno, de junta dircetiva y accionistas y/o de provedores</t>
  </si>
  <si>
    <t xml:space="preserve">Entre 50 y 100 SMLMV </t>
  </si>
  <si>
    <t>El riesgo afecta la imagen de la entidad con algunos usuarios de relevancia frente al logro de los objetivos</t>
  </si>
  <si>
    <t xml:space="preserve">Entre 100 y 500 SMLMV </t>
  </si>
  <si>
    <t>El riesgo afecta la imagen de de la entidad con efecto publicitario sostenido a nivel de sector administrativo, nivel departamental o municipal</t>
  </si>
  <si>
    <t>Catastrófico</t>
  </si>
  <si>
    <t xml:space="preserve">Mayor a 500 SMLMV </t>
  </si>
  <si>
    <t>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</si>
  <si>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</si>
  <si>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</si>
  <si>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</si>
  <si>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</si>
  <si>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</si>
  <si>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</si>
  <si>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</si>
  <si>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</si>
  <si>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</si>
  <si>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</si>
  <si>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</si>
  <si>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</si>
  <si>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</si>
  <si>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</si>
  <si>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</si>
  <si>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</si>
  <si>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</si>
  <si>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</si>
  <si>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</si>
  <si>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</si>
  <si>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</si>
  <si>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</si>
  <si>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</si>
  <si>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</si>
  <si>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</si>
  <si>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</si>
  <si>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</si>
  <si>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</si>
  <si>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OBJETIVOS DEL PROCESO</t>
  </si>
  <si>
    <t>Columna1</t>
  </si>
  <si>
    <t>Mejorar la eficiencia y eficacia del sistema de gestión con la implementación del MIPG</t>
  </si>
  <si>
    <t>Fortalecer el desarrollo y aplicación de nuevas tecnologías procurando el crecimiento económico de la Empresa</t>
  </si>
  <si>
    <t xml:space="preserve">Incrementar las ventas en un 33% durante el cuatrieneio </t>
  </si>
  <si>
    <t xml:space="preserve">Desarrollar y mejorar las competencias del Talento Humano </t>
  </si>
  <si>
    <t>Automatico</t>
  </si>
  <si>
    <t xml:space="preserve">Leve </t>
  </si>
  <si>
    <t xml:space="preserve">Moderado </t>
  </si>
  <si>
    <t xml:space="preserve">Mayor </t>
  </si>
  <si>
    <t xml:space="preserve">Catastrófico </t>
  </si>
  <si>
    <t xml:space="preserve">Daños Activos Fisicos </t>
  </si>
  <si>
    <t xml:space="preserve">Fallas Tecnologicas </t>
  </si>
  <si>
    <t>Fraude Externo</t>
  </si>
  <si>
    <t xml:space="preserve">Fraude Interno, </t>
  </si>
  <si>
    <t>Relaciones Laborales</t>
  </si>
  <si>
    <t>Usuarios, productos y practicas organizacionales.</t>
  </si>
  <si>
    <r>
      <rPr>
        <b/>
        <sz val="11"/>
        <color theme="1"/>
        <rFont val="Calibri"/>
        <family val="2"/>
        <scheme val="minor"/>
      </rPr>
      <t>OBJETIVOS ESTRATEGICOS</t>
    </r>
    <r>
      <rPr>
        <sz val="11"/>
        <color theme="1"/>
        <rFont val="Calibri"/>
        <family val="2"/>
        <scheme val="minor"/>
      </rPr>
      <t xml:space="preserve">: Asociar el riesgo identificado con alguno de los objetivos estratégicos  definidos para el cumplimiento de la misionalidad  </t>
    </r>
  </si>
  <si>
    <r>
      <rPr>
        <b/>
        <sz val="11"/>
        <color theme="1"/>
        <rFont val="Calibri"/>
        <family val="2"/>
        <scheme val="minor"/>
      </rPr>
      <t>PLANEACIÓN INSTITUCIONAL</t>
    </r>
    <r>
      <rPr>
        <sz val="11"/>
        <color theme="1"/>
        <rFont val="Calibri"/>
        <family val="2"/>
        <scheme val="minor"/>
      </rPr>
      <t>: Analizar cuales son los planes sectoriales o políticas especificas que define el Gobierno Nacional, Departamental y Distrital enmarcadas en sus planes de desarrollo</t>
    </r>
  </si>
  <si>
    <r>
      <rPr>
        <b/>
        <sz val="11"/>
        <color theme="1"/>
        <rFont val="Calibri"/>
        <family val="2"/>
        <scheme val="minor"/>
      </rPr>
      <t>RIESGO ASOCIADO</t>
    </r>
    <r>
      <rPr>
        <sz val="11"/>
        <color theme="1"/>
        <rFont val="Calibri"/>
        <family val="2"/>
        <scheme val="minor"/>
      </rPr>
      <t>: Tener en cuenta los parámetros para la redacción del riesgo que se encuentran en la presentación</t>
    </r>
  </si>
  <si>
    <r>
      <rPr>
        <b/>
        <sz val="11"/>
        <color theme="1"/>
        <rFont val="Calibri"/>
        <family val="2"/>
        <scheme val="minor"/>
      </rPr>
      <t>IMPACTO</t>
    </r>
    <r>
      <rPr>
        <sz val="11"/>
        <color theme="1"/>
        <rFont val="Calibri"/>
        <family val="2"/>
        <scheme val="minor"/>
      </rPr>
      <t>: El análisis del impacto se debe hacer acorde a lo definido en la presentación</t>
    </r>
  </si>
  <si>
    <r>
      <rPr>
        <b/>
        <sz val="11"/>
        <color theme="1"/>
        <rFont val="Calibri"/>
        <family val="2"/>
        <scheme val="minor"/>
      </rPr>
      <t>CAUSA INMEDIATA</t>
    </r>
    <r>
      <rPr>
        <sz val="11"/>
        <color theme="1"/>
        <rFont val="Calibri"/>
        <family val="2"/>
        <scheme val="minor"/>
      </rPr>
      <t>: Es el cómo se esta o se podría materializar el riesgo</t>
    </r>
  </si>
  <si>
    <t xml:space="preserve">Incrementar las ventas en un 33% durante el cuatrienio </t>
  </si>
  <si>
    <t>CONTROL INTERNO</t>
  </si>
  <si>
    <t xml:space="preserve">Plan de Acción </t>
  </si>
  <si>
    <t>La actividad que conlleva el riesgo se ejecuta de 24 a 100 veces por año</t>
  </si>
  <si>
    <t>La actividad que conlleva el riesgo se ejecuta mínimo 100 veces al año y máximo 500 veces por año</t>
  </si>
  <si>
    <t>La actividad que conlleva el riesgo se ejecuta más de 500 veces por año</t>
  </si>
  <si>
    <t>*Nota: 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t>
  </si>
  <si>
    <t>Actividad</t>
  </si>
  <si>
    <t>Frecuencia de la actividad</t>
  </si>
  <si>
    <t>Probabilidad frente al riesgo</t>
  </si>
  <si>
    <t>Planeación Estrategica</t>
  </si>
  <si>
    <t>1 vez al año</t>
  </si>
  <si>
    <t>Muy baja</t>
  </si>
  <si>
    <t>Custodia de la información digital</t>
  </si>
  <si>
    <t>Diaria</t>
  </si>
  <si>
    <t>Muy alta</t>
  </si>
  <si>
    <t>Custodia de la información física</t>
  </si>
  <si>
    <t>Realización de sorteos</t>
  </si>
  <si>
    <t>Semanal</t>
  </si>
  <si>
    <t>Despacho de sorteos</t>
  </si>
  <si>
    <t>Custodia de bienes</t>
  </si>
  <si>
    <t>Mensual</t>
  </si>
  <si>
    <t>Liquidación de nómina</t>
  </si>
  <si>
    <t>Cumplimiento de protocolos de bioseguridad</t>
  </si>
  <si>
    <t>Seguimiento Contratos atipicos</t>
  </si>
  <si>
    <t xml:space="preserve">Sistemas </t>
  </si>
  <si>
    <t>Mantenimiento vehiculos</t>
  </si>
  <si>
    <t>Trimestral</t>
  </si>
  <si>
    <t>Pagos sorteos y garantias</t>
  </si>
  <si>
    <t>89 distribuidores</t>
  </si>
  <si>
    <t>Contratación</t>
  </si>
  <si>
    <t>150 contratos</t>
  </si>
  <si>
    <t>Funcionarios del proceso</t>
  </si>
  <si>
    <t xml:space="preserve">CARACTERIZACIÓN (OBETIVO DEL PROCESO): </t>
  </si>
  <si>
    <t>Auditorías Control interno</t>
  </si>
  <si>
    <t>Afectación Económica</t>
  </si>
  <si>
    <t>Afectación Reputacional</t>
  </si>
  <si>
    <t>Versión</t>
  </si>
  <si>
    <t>Descripción del cambio</t>
  </si>
  <si>
    <t xml:space="preserve">Fecha de Aprobación </t>
  </si>
  <si>
    <t xml:space="preserve">El éxito de las organizaciones reside en gran parte en la capacidad que tienen sus directivos en  ejecutar una estrategia más que en la calidad de la estrategia en sí. Su planificación y asignación de recursos son fundamentales para el logro de la misma. En este sentido, un Plan Estratégico puede entenderse como el conjunto de acciones que han de llevarse a cabo para alinear los recursos y potencialidades  al objeto de conseguir el estado deseado, es decir, adaptación y adquisición de competitividad empresarial. </t>
  </si>
  <si>
    <t>Esta aplicación le ayudará  a reflexionar sobre la estrategia que debe llevar a cabo.Visualizará dónde quiere estar, dónde está actualmente y, qué camino tendrá que trazar para llevarle a otro estado.</t>
  </si>
  <si>
    <t xml:space="preserve">Para visualizar dónde quiere estar su empresa tendrá que definir: </t>
  </si>
  <si>
    <t>1- Misión</t>
  </si>
  <si>
    <t>2-Visión</t>
  </si>
  <si>
    <t>3-Valores</t>
  </si>
  <si>
    <t xml:space="preserve">Para entender dónde está, tendrá que llevar a cabo un doble análisis:  </t>
  </si>
  <si>
    <t>1- Análisis interno</t>
  </si>
  <si>
    <t>2- Análisis externo</t>
  </si>
  <si>
    <t xml:space="preserve">Para trazar el camino para ir de un punto a otro tendrá que: </t>
  </si>
  <si>
    <t>1- Identificar la estrategia más conveniente</t>
  </si>
  <si>
    <t>2- Determinar acciones para el facilitar el logro de la estrategia</t>
  </si>
  <si>
    <t>Gracias al Plan Estratégico determinará la forma de lograr una ventaja competitiva</t>
  </si>
  <si>
    <t>1. INSTRUCTIVO</t>
  </si>
  <si>
    <t>2. CONTEXTO</t>
  </si>
  <si>
    <t>3. MAPA DE CALOR INHERENTE</t>
  </si>
  <si>
    <t>4. MAPA DE CALOR RESIDUAL</t>
  </si>
  <si>
    <t>5. TABLA DE PROBABILIDAD</t>
  </si>
  <si>
    <t>6 TABLA DE IMPACTO</t>
  </si>
  <si>
    <t>7 VALORACION DE CONTROLES</t>
  </si>
  <si>
    <t>8. MAPA FINAL</t>
  </si>
  <si>
    <t>8. CONTROL DE CAMBIOS</t>
  </si>
  <si>
    <t>9. LISTAS</t>
  </si>
  <si>
    <t>10. FRECUENCIAS</t>
  </si>
  <si>
    <t>Riesgos Identificados</t>
  </si>
  <si>
    <t xml:space="preserve">Controles </t>
  </si>
  <si>
    <t>Controles Aceptado</t>
  </si>
  <si>
    <t>Acciones Emprendidas</t>
  </si>
  <si>
    <t>Versión: 6</t>
  </si>
  <si>
    <t>Acciones Cerradas</t>
  </si>
  <si>
    <t>Estado acciones</t>
  </si>
  <si>
    <t>Abierta</t>
  </si>
  <si>
    <t>En proceso</t>
  </si>
  <si>
    <t>Cerrada</t>
  </si>
  <si>
    <t>Riesgo Materializado</t>
  </si>
  <si>
    <t xml:space="preserve">* Se hace revisión general de riesgos, análisis de causas raíces e inmediatas y controles establecidos, al igual que la necesidad de establecer acciones de mejora, 
* Revisión general de formulas
* Cambio en codificación para establecer códigos por cada mapa de riesgos, nuevo código  CODIGO:GCI-F10
* Se elimina el riesgo identificado por el SARS covid. el cual quedará de forma general en el mapa de riesgos institucional (planeación) </t>
  </si>
  <si>
    <t xml:space="preserve"> Mapa Riesgos 
ANTICORRUPCION</t>
  </si>
  <si>
    <t>Posibilidad de afectación económica por adelantar procesos de contratación sin el cumplimientos de los requisitos legales</t>
  </si>
  <si>
    <t>Falta de revisión y aplicación de los requisitos contractuales exigidos por el manual de contratación y las normas que correspondan en la etapa precontractual</t>
  </si>
  <si>
    <t>Fallas en la aplicación de la lista de chequeo de contratación previa la elaboración del contrato</t>
  </si>
  <si>
    <t>Cumplimiento al manual de contratación</t>
  </si>
  <si>
    <t>Plan de acción</t>
  </si>
  <si>
    <t>PREVENIR LA MATERIALIZACION DE LOS RIESGOS DE CORRUPCION EN LOS DIFERENTES PROCESOS DE LA EMPRESA</t>
  </si>
  <si>
    <t>Posibilidad de afectación reputacional por beneficiar a un tercero al manipular los estudios de conveniencia y oportunidad</t>
  </si>
  <si>
    <t xml:space="preserve">incumplimiento al Manual de Contratación.                   En la licitación y                                    Estudios previos                                   </t>
  </si>
  <si>
    <t>Posibilidad de afectación reputacional por manipulación indebida del software utilizado en la empresa.</t>
  </si>
  <si>
    <t>no contar con restricciones de acceso al software</t>
  </si>
  <si>
    <t>no tener controles definidos para acceso y huella digital del software</t>
  </si>
  <si>
    <t>Posibilidad de afectación reputacional por manipulación de la Información contable</t>
  </si>
  <si>
    <t>no contar con restricciones de acceso al software financiero</t>
  </si>
  <si>
    <t>no tener controles definidos para acceso y huella digital del software financiero</t>
  </si>
  <si>
    <t>incumplimiento del procedimiento para pago de premios.</t>
  </si>
  <si>
    <t>cumplimiento de procedimiento para pago de premios</t>
  </si>
  <si>
    <t>Posibilidad de afectación reputacional por ocultar a la ciudadanía la información considerada pública</t>
  </si>
  <si>
    <t>Incumplimiento al modulo de transparencia</t>
  </si>
  <si>
    <t>cumplimiento de modulo de transparencia</t>
  </si>
  <si>
    <t>Posibilidad de afectación reputacional  por falta de supervisión del contrato de concesión de Apuestas Permanentes</t>
  </si>
  <si>
    <t>no aplicación de listas de chequeo según objeto contractual</t>
  </si>
  <si>
    <t>Fraudes en el proceso del sorteo</t>
  </si>
  <si>
    <t xml:space="preserve">Falta de competencia del personal </t>
  </si>
  <si>
    <t>incumplimiento de Manual SARLAFT</t>
  </si>
  <si>
    <t>no verificación de la seguridad de los billetes y  premios caídos al publico</t>
  </si>
  <si>
    <t xml:space="preserve">Posibilidad de afectación económica por la falsificación del billete de la lotería </t>
  </si>
  <si>
    <t>Ejecución y Administracion de procesos</t>
  </si>
  <si>
    <t>Prevención con el lavado de activos</t>
  </si>
  <si>
    <t>no aplicación y/o no revisión de formato de Verificación en Listas,  Identificación y Reporte de Señales de Alerta</t>
  </si>
  <si>
    <t xml:space="preserve">Posibilidad de afectación reputacional por el uso de ganadores de premios para el lavado de activos </t>
  </si>
  <si>
    <t xml:space="preserve">Manipulación a conveniencia de un tercero del manual de contratación </t>
  </si>
  <si>
    <t xml:space="preserve">Cumplimiento de estándares de seguridad de la informacion </t>
  </si>
  <si>
    <t>omisión del cumplimiento de procedimientos para el pago de premios</t>
  </si>
  <si>
    <t>Posibilidad de afectación económica  por el (pago de premios) sin el cumplimiento de los
requisitos. Al ordenar u omitir transacciones</t>
  </si>
  <si>
    <t>No contar con canales de comunicación adecuados y/o no haber asignado responsables de manejo de la informacion a publicar</t>
  </si>
  <si>
    <t xml:space="preserve">cumplimiento de contrato de concesión de Apuestas </t>
  </si>
  <si>
    <t>Falta de seguimiento por parte de control interno a los informes de supervisión a los contratos</t>
  </si>
  <si>
    <t xml:space="preserve">manipulación o fallas de las grabación de cámaras de seguridad </t>
  </si>
  <si>
    <t xml:space="preserve">Posibilidad de afectación económica por encontrar fraude en el proceso del sorteo </t>
  </si>
  <si>
    <t xml:space="preserve">Reinducción Procedimiento y formatos para Contratación   </t>
  </si>
  <si>
    <t>Manual de Contratación.                   
Invitacion licitación                                   
Estudios previos                               
Actas de Comité de Evaluación   
Reinduccion Codigo de Etica            
Reinduccion procedimiento contratación</t>
  </si>
  <si>
    <t>Verificacion de la definicion de usuarios del software                  Realizacion de auditorias al software confrontando el registro de logs y las solicitudes realizadas</t>
  </si>
  <si>
    <t>Software Financiero con claves de acceso.                     Control de acceso para modificación de datos.
Realizacion de auditorias al software confrontando el registro de logs y las solicitudes realizadas</t>
  </si>
  <si>
    <t>Lista de verificación para pago de premio Mayor
Lista de verificación para pago  o Premio Seco Venta en línea
Verificación en listas Sarlaft de ganadores de premios
Reinducción al equipo de trabajo de procedimientos de pago de premios.</t>
  </si>
  <si>
    <t xml:space="preserve">Modulo de Transparencia y acceso a la informacion publica
Definicion de Responsables de la información a publicar                     Segumiento al modulo de Transparencia      </t>
  </si>
  <si>
    <t xml:space="preserve">Lista de chequeo según objeto contractual          
Seguimiento por parte de control  interno a los informes de supervisión de los contratos.   </t>
  </si>
  <si>
    <t>Grabaciones camaras de seguridada (Contratista proceso de sorteo)
Asistencia de Autoridades al sorteo
Seguimiento grabación de cámaras de seguridad e informe de contratista control interno (Bogota)</t>
  </si>
  <si>
    <t>Verificación de las seguridades del billete
Verificación de los premios caídos en el publico (software)</t>
  </si>
  <si>
    <t>Formato de Verificación en Listas,  
Identificación y Reporte de Señales de Alerta
Campañas de promoción por los medios web y redes sociales previniendo el lavado de activos.</t>
  </si>
  <si>
    <t>o</t>
  </si>
  <si>
    <t>Código: CODIGO:GCC-F10</t>
  </si>
  <si>
    <t xml:space="preserve"> Plan Anticorrupción y de Atención al Ciudadano                                                                                                                                                                                                                                        </t>
  </si>
  <si>
    <t>CÓDIGO:PL- PA - F1</t>
  </si>
  <si>
    <t>VERSIÓN : 1</t>
  </si>
  <si>
    <t>Componente 1:  GESTIÓN DE RIESGOS DE CORRUPCIÓN</t>
  </si>
  <si>
    <t xml:space="preserve">Subcomponente </t>
  </si>
  <si>
    <t>Actividades</t>
  </si>
  <si>
    <t>Meta o producto</t>
  </si>
  <si>
    <t xml:space="preserve">Responsable </t>
  </si>
  <si>
    <t>Fecha Programada</t>
  </si>
  <si>
    <t xml:space="preserve">Subcomponente 1
Política de administración del riesgo de corrupción                                          </t>
  </si>
  <si>
    <t>Revisar y ajustar la política de administración del riesgo y hacer los ajustes necesarios</t>
  </si>
  <si>
    <t xml:space="preserve">Profesional Universitario Grado 02 -Jefe Control Interno </t>
  </si>
  <si>
    <t>Abril de 2024</t>
  </si>
  <si>
    <t>Mapas de Riesgo de corrupción actualizado</t>
  </si>
  <si>
    <t>Jefes de Procesos</t>
  </si>
  <si>
    <t xml:space="preserve">Subcomponente 3
Consulta y Divulgación
                                         </t>
  </si>
  <si>
    <t>Publicar el mapa de riesgos de corrupción en la pagina web</t>
  </si>
  <si>
    <t>Mapas de Riesgos de corrupción publicado</t>
  </si>
  <si>
    <t>Profesional Universitario Grado 01 Gerencia</t>
  </si>
  <si>
    <t>Informe de Seguimiento al Mapa de Riesgos</t>
  </si>
  <si>
    <t xml:space="preserve"> Jefe Control Interno</t>
  </si>
  <si>
    <t>Cuatrimestral</t>
  </si>
  <si>
    <t>Elaboró y proyectó: Prof. Universitario Gr. 1</t>
  </si>
  <si>
    <t>Componente 2:  RACIONALIZACIÓN DE TRAMITES</t>
  </si>
  <si>
    <t xml:space="preserve">Subcomponente 4
Racionalización de trámites                                       </t>
  </si>
  <si>
    <t>Realizar análisis acerca de posibles tramites que puedan realizarse a través de la ventanilla única virtual</t>
  </si>
  <si>
    <t>Componente 3:  RENDICIÓN DE CUENTAS</t>
  </si>
  <si>
    <t>Fecha programada</t>
  </si>
  <si>
    <r>
      <t xml:space="preserve">Subcomponente 1                                          </t>
    </r>
    <r>
      <rPr>
        <sz val="9"/>
        <color theme="1"/>
        <rFont val="Arial"/>
        <family val="2"/>
      </rPr>
      <t xml:space="preserve"> Información de calidad y en lenguaje comprensible</t>
    </r>
  </si>
  <si>
    <t>1.1</t>
  </si>
  <si>
    <t>Publicar en la web en el botón de
transparencia el Informe de Gestión 2023</t>
  </si>
  <si>
    <t>Prof. Universitario Gr. 1 (Gerencia)</t>
  </si>
  <si>
    <t>Febrero de 2024</t>
  </si>
  <si>
    <t>Elaboración y publicación de informes en lenguaje comprensible y resultados concretos</t>
  </si>
  <si>
    <t>Prof. Universitario Gr. 2 (Comercial)</t>
  </si>
  <si>
    <r>
      <rPr>
        <b/>
        <sz val="9"/>
        <color theme="1"/>
        <rFont val="Arial"/>
        <family val="2"/>
      </rPr>
      <t xml:space="preserve">Subcomponente 2 </t>
    </r>
    <r>
      <rPr>
        <sz val="9"/>
        <color theme="1"/>
        <rFont val="Arial"/>
        <family val="2"/>
      </rPr>
      <t xml:space="preserve"> </t>
    </r>
    <r>
      <rPr>
        <b/>
        <sz val="9"/>
        <color theme="1"/>
        <rFont val="Arial"/>
        <family val="2"/>
      </rPr>
      <t xml:space="preserve">                                          
</t>
    </r>
    <r>
      <rPr>
        <sz val="9"/>
        <color theme="1"/>
        <rFont val="Arial"/>
        <family val="2"/>
      </rPr>
      <t>Diálogo de doble vía con la 
ciudadanía y sus organizaciones</t>
    </r>
  </si>
  <si>
    <t>Informe y análisis trimestre de PQRS publicados en la página web</t>
  </si>
  <si>
    <t>4 Informes trimestrales</t>
  </si>
  <si>
    <t>Técnico administrativo gr. 3 (Gerencia)</t>
  </si>
  <si>
    <t>Publicación de datos e informe relevantes de la empresa por redes sociales</t>
  </si>
  <si>
    <t>Información semanal de premios y resultados</t>
  </si>
  <si>
    <t>Profesional Universitario Gr 2 Sistemas</t>
  </si>
  <si>
    <t>Definición de cronograma de la Rendición de cuentas</t>
  </si>
  <si>
    <t>Rendición de cuentas</t>
  </si>
  <si>
    <t xml:space="preserve">Fechas definidas por la Gobernación </t>
  </si>
  <si>
    <t xml:space="preserve">Plan Anticorrupción y de Atención al Ciudadano                                                                                                                                                                                                                                        </t>
  </si>
  <si>
    <t>CÓDIGO:  PL- PA - F2</t>
  </si>
  <si>
    <t>Componente 4:  MECANISMOS PARA MEJORAR LA ATENCIÓN AL CIUDADANO</t>
  </si>
  <si>
    <t>Subcomponente 2         Fortalecimiento de los canales de atención</t>
  </si>
  <si>
    <t>Garantizar la accesibilidad a la página web de l entidad con contenidos actualizados</t>
  </si>
  <si>
    <t>Pagina web actualizada</t>
  </si>
  <si>
    <t>Vigencia 2024</t>
  </si>
  <si>
    <t>Jefe Oficina Juridica y de Talento Humano</t>
  </si>
  <si>
    <t>Junio 30 de 2024</t>
  </si>
  <si>
    <t>Efectuar seguimiento a los PQRS y dar a conocer inconsistencias para identificar las oportunidades de mejora en la prestación del servicio</t>
  </si>
  <si>
    <t>Mejora en la Prestación del Servicio</t>
  </si>
  <si>
    <t xml:space="preserve">Jefe Control Interno </t>
  </si>
  <si>
    <t>Realizar anualmente la encuesta de Satisfacción del cliente</t>
  </si>
  <si>
    <t>1 medición al año</t>
  </si>
  <si>
    <t>CÓDIGO: PL- PA - F3</t>
  </si>
  <si>
    <t>Componente 5:  MECANISMOS PARA LA TRANSPARENCIA Y ACCESO A LA INFORMACIÓN</t>
  </si>
  <si>
    <t xml:space="preserve">Subcomponente 1     Lineamientos de Transparencia Activa
</t>
  </si>
  <si>
    <t>Efectuar seguimientos trimestrales sobre la Publicación de información mínima obligatoria en la página web</t>
  </si>
  <si>
    <t>Página web actualizada</t>
  </si>
  <si>
    <t>Jefe Control Interno</t>
  </si>
  <si>
    <t>Permanente</t>
  </si>
  <si>
    <t xml:space="preserve">Subcomponente 5  Monitoreo del acceso a la información publica.
</t>
  </si>
  <si>
    <t>5.1</t>
  </si>
  <si>
    <t>Medición de satisfacción</t>
  </si>
  <si>
    <t>Febrero  de 2024</t>
  </si>
  <si>
    <t>Informe y análisis trimestral de PQRS atendidos por la empresa</t>
  </si>
  <si>
    <t>4 informes trimestrales</t>
  </si>
  <si>
    <t>Técnico Administrativo Grado 03 (Gerencia)</t>
  </si>
  <si>
    <t>15 días despues del trimestre</t>
  </si>
  <si>
    <t>Política de Administración del Riesgo</t>
  </si>
  <si>
    <t>Subcomponente 2
Construcción del Mapa de Riesgos de Corrupción</t>
  </si>
  <si>
    <t xml:space="preserve">Subcomponente 5
Seguimiento                                         </t>
  </si>
  <si>
    <t>Realizar seguimiento al mapa de riesgos de corrupción</t>
  </si>
  <si>
    <t>Revisar el mapa de riesgos de corrupción si es del caso realizar los ajustes necesarios</t>
  </si>
  <si>
    <t>Resultados de lotería (semanal)                                                                                         
Boletines (mensual)</t>
  </si>
  <si>
    <t>Ventanilla Única Virtual</t>
  </si>
  <si>
    <t>15 días después del trimestre</t>
  </si>
  <si>
    <t xml:space="preserve"> Rendición de cuentas publicado en la pagina web</t>
  </si>
  <si>
    <t>Informes, Resultados Lotería  y Boletines de prensa con información sobre la gestión realizada</t>
  </si>
  <si>
    <t>Incluir en el plan de capacitación temáticas Código de Integridad</t>
  </si>
  <si>
    <t>Capacitación Código de Integridad</t>
  </si>
  <si>
    <t>Jefe Oficina Jurídica y de Talento Humano</t>
  </si>
  <si>
    <t>Profesional Universitario Gr. 2 (Gerencia)</t>
  </si>
  <si>
    <t>Subcomponente 4         
Normativo y procedimental</t>
  </si>
  <si>
    <t>Subcomponente 5 Relacionamiento con el ciudadano</t>
  </si>
  <si>
    <t>Subcomponente 3
 Talento Humano</t>
  </si>
  <si>
    <t xml:space="preserve">Publicación 100% de Contratos </t>
  </si>
  <si>
    <t>Profesional Universitario grado 2 (Gerencia)</t>
  </si>
  <si>
    <t>Publicación mensual del consolidado de contratación de la entidad en el SECOP, SIA OBSERVA dando cumplimiento a los tiempos reglamentarios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</si>
</sst>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22"/>
      <color theme="1"/>
      <name val="Arial Narrow"/>
      <family val="2"/>
    </font>
    <font>
      <b/>
      <sz val="18"/>
      <color theme="1"/>
      <name val="Arial Narrow"/>
      <family val="2"/>
    </font>
    <font>
      <b/>
      <sz val="11"/>
      <color theme="1"/>
      <name val="Arial Narrow"/>
      <family val="2"/>
    </font>
    <font>
      <sz val="11"/>
      <name val="Arial Narrow"/>
      <family val="2"/>
    </font>
    <font>
      <b/>
      <sz val="11"/>
      <color theme="9" tint="-0.249977111117893"/>
      <name val="Arial Narrow"/>
      <family val="2"/>
    </font>
    <font>
      <b/>
      <sz val="11"/>
      <name val="Arial Narrow"/>
      <family val="2"/>
    </font>
    <font>
      <sz val="11"/>
      <name val="Calibri"/>
      <family val="2"/>
      <scheme val="minor"/>
    </font>
    <font>
      <sz val="11"/>
      <color rgb="FF000000"/>
      <name val="Arial Narrow"/>
      <family val="2"/>
    </font>
    <font>
      <b/>
      <sz val="14"/>
      <color rgb="FF000000"/>
      <name val="Arial Narrow"/>
      <family val="2"/>
    </font>
    <font>
      <b/>
      <sz val="24"/>
      <color rgb="FF000000"/>
      <name val="Arial Narrow"/>
      <family val="2"/>
    </font>
    <font>
      <sz val="10"/>
      <name val="Arial"/>
      <family val="2"/>
    </font>
    <font>
      <b/>
      <sz val="14"/>
      <name val="Arial Narrow"/>
      <family val="2"/>
    </font>
    <font>
      <sz val="10"/>
      <name val="Arial Narrow"/>
      <family val="2"/>
    </font>
    <font>
      <b/>
      <sz val="10"/>
      <color theme="9" tint="-0.249977111117893"/>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40"/>
      <color rgb="FF000000"/>
      <name val="Calibri"/>
      <family val="2"/>
    </font>
    <font>
      <sz val="28"/>
      <color theme="1"/>
      <name val="Calibri"/>
      <family val="2"/>
      <scheme val="minor"/>
    </font>
    <font>
      <b/>
      <sz val="28"/>
      <color rgb="FF000000"/>
      <name val="Calibri"/>
      <family val="2"/>
    </font>
    <font>
      <b/>
      <sz val="36"/>
      <color rgb="FF000000"/>
      <name val="Calibri"/>
      <family val="2"/>
    </font>
    <font>
      <sz val="16"/>
      <color theme="1"/>
      <name val="Calibri"/>
      <family val="2"/>
      <scheme val="minor"/>
    </font>
    <font>
      <sz val="24"/>
      <color theme="1"/>
      <name val="Arial Narrow"/>
      <family val="2"/>
    </font>
    <font>
      <sz val="18"/>
      <color theme="1"/>
      <name val="Arial Narrow"/>
      <family val="2"/>
    </font>
    <font>
      <b/>
      <sz val="20"/>
      <color theme="1"/>
      <name val="Calibri"/>
      <family val="2"/>
      <scheme val="minor"/>
    </font>
    <font>
      <b/>
      <sz val="12"/>
      <color rgb="FF000000"/>
      <name val="Calibri"/>
      <family val="2"/>
    </font>
    <font>
      <b/>
      <sz val="24"/>
      <color rgb="FF000000"/>
      <name val="Calibri"/>
      <family val="2"/>
    </font>
    <font>
      <b/>
      <sz val="18"/>
      <color rgb="FF000000"/>
      <name val="Calibri"/>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b/>
      <sz val="26"/>
      <color theme="1"/>
      <name val="Arial Narrow"/>
      <family val="2"/>
    </font>
    <font>
      <sz val="24"/>
      <name val="Arial"/>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scheme val="minor"/>
    </font>
    <font>
      <sz val="11"/>
      <color rgb="FF030303"/>
      <name val="Arial"/>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9"/>
      <color rgb="FF000000"/>
      <name val="Calibri"/>
      <family val="2"/>
      <scheme val="minor"/>
    </font>
    <font>
      <b/>
      <i/>
      <sz val="8"/>
      <color rgb="FF10253F"/>
      <name val="Calibri"/>
      <family val="2"/>
      <scheme val="minor"/>
    </font>
    <font>
      <b/>
      <i/>
      <sz val="10"/>
      <color rgb="FF000000"/>
      <name val="Calibri"/>
      <family val="2"/>
      <scheme val="minor"/>
    </font>
    <font>
      <b/>
      <i/>
      <sz val="10"/>
      <color rgb="FF10253F"/>
      <name val="Calibri"/>
      <family val="2"/>
      <scheme val="minor"/>
    </font>
    <font>
      <sz val="11"/>
      <color theme="0"/>
      <name val="Arial Narrow"/>
      <family val="2"/>
    </font>
    <font>
      <b/>
      <sz val="11"/>
      <color theme="0"/>
      <name val="Arial Narrow"/>
      <family val="2"/>
    </font>
    <font>
      <b/>
      <sz val="14"/>
      <color theme="0"/>
      <name val="Arial Narrow"/>
      <family val="2"/>
    </font>
    <font>
      <b/>
      <sz val="12"/>
      <color theme="0"/>
      <name val="Arial Narrow"/>
      <family val="2"/>
    </font>
    <font>
      <sz val="9"/>
      <color indexed="81"/>
      <name val="Tahoma"/>
      <family val="2"/>
    </font>
    <font>
      <b/>
      <sz val="9"/>
      <color indexed="81"/>
      <name val="Tahoma"/>
      <family val="2"/>
    </font>
    <font>
      <sz val="12"/>
      <color theme="1"/>
      <name val="Arial"/>
      <family val="2"/>
    </font>
    <font>
      <sz val="11"/>
      <color theme="1"/>
      <name val="Arial Narrow"/>
      <family val="2"/>
    </font>
    <font>
      <b/>
      <sz val="20"/>
      <name val="Arial Rounded MT Bold"/>
      <family val="2"/>
    </font>
    <font>
      <b/>
      <sz val="14"/>
      <color theme="9" tint="0.79998168889431442"/>
      <name val="Cambria"/>
      <family val="1"/>
    </font>
    <font>
      <u/>
      <sz val="11"/>
      <color theme="10"/>
      <name val="Calibri"/>
      <family val="2"/>
      <scheme val="minor"/>
    </font>
    <font>
      <sz val="10"/>
      <color theme="1"/>
      <name val="Arial"/>
      <family val="2"/>
    </font>
    <font>
      <i/>
      <sz val="10"/>
      <color theme="1"/>
      <name val="Arial"/>
      <family val="2"/>
    </font>
    <font>
      <i/>
      <sz val="11"/>
      <color theme="1"/>
      <name val="Calibri"/>
      <family val="2"/>
      <scheme val="minor"/>
    </font>
    <font>
      <b/>
      <i/>
      <sz val="10"/>
      <color theme="1"/>
      <name val="Arial"/>
      <family val="2"/>
    </font>
    <font>
      <u/>
      <sz val="11"/>
      <color theme="10"/>
      <name val="Calibri"/>
      <family val="2"/>
    </font>
    <font>
      <b/>
      <sz val="11"/>
      <color theme="0"/>
      <name val="Arial"/>
      <family val="2"/>
    </font>
    <font>
      <sz val="10"/>
      <color rgb="FF08036D"/>
      <name val="Calibri"/>
      <family val="2"/>
      <scheme val="minor"/>
    </font>
    <font>
      <b/>
      <i/>
      <sz val="10"/>
      <color theme="1" tint="0.499984740745262"/>
      <name val="Arial"/>
      <family val="2"/>
    </font>
    <font>
      <b/>
      <sz val="30"/>
      <color theme="0"/>
      <name val="Arial Rounded MT Bold"/>
      <family val="2"/>
    </font>
    <font>
      <u/>
      <sz val="10"/>
      <color rgb="FFFFFF00"/>
      <name val="Arial Rounded MT Bold"/>
      <family val="2"/>
    </font>
    <font>
      <sz val="11"/>
      <color rgb="FF00B050"/>
      <name val="Arial Rounded MT Bold"/>
      <family val="2"/>
    </font>
    <font>
      <b/>
      <sz val="26"/>
      <color rgb="FF00B050"/>
      <name val="Arial Narrow"/>
      <family val="2"/>
    </font>
    <font>
      <sz val="12"/>
      <color theme="8" tint="0.79998168889431442"/>
      <name val="Arial"/>
      <family val="2"/>
    </font>
    <font>
      <sz val="11"/>
      <color theme="9" tint="-0.499984740745262"/>
      <name val="Arial Narrow"/>
      <family val="2"/>
    </font>
    <font>
      <b/>
      <sz val="11"/>
      <color theme="9" tint="-0.499984740745262"/>
      <name val="Arial Narrow"/>
      <family val="2"/>
    </font>
    <font>
      <sz val="10"/>
      <color theme="1"/>
      <name val="Arial Narrow"/>
      <family val="2"/>
    </font>
    <font>
      <b/>
      <sz val="48"/>
      <color theme="9" tint="-0.499984740745262"/>
      <name val="Arial Rounded MT Bold"/>
      <family val="2"/>
    </font>
    <font>
      <b/>
      <sz val="20"/>
      <color theme="9" tint="-0.499984740745262"/>
      <name val="Arial Narrow"/>
      <family val="2"/>
    </font>
    <font>
      <b/>
      <sz val="22"/>
      <color theme="9" tint="-0.499984740745262"/>
      <name val="Arial Narrow"/>
      <family val="2"/>
    </font>
    <font>
      <b/>
      <sz val="26"/>
      <color theme="9" tint="-0.499984740745262"/>
      <name val="Arial Narrow"/>
      <family val="2"/>
    </font>
    <font>
      <b/>
      <sz val="18"/>
      <color theme="9" tint="-0.499984740745262"/>
      <name val="Arial Narrow"/>
      <family val="2"/>
    </font>
    <font>
      <b/>
      <sz val="14"/>
      <color theme="9" tint="-0.499984740745262"/>
      <name val="Arial Rounded MT Bold"/>
      <family val="2"/>
    </font>
    <font>
      <sz val="14"/>
      <color theme="9" tint="-0.499984740745262"/>
      <name val="Arial Narrow"/>
      <family val="2"/>
    </font>
    <font>
      <sz val="9"/>
      <color theme="1"/>
      <name val="Calibri"/>
      <family val="2"/>
      <scheme val="minor"/>
    </font>
    <font>
      <sz val="8.5"/>
      <color theme="1"/>
      <name val="Calibri"/>
      <family val="2"/>
      <scheme val="minor"/>
    </font>
    <font>
      <b/>
      <sz val="16"/>
      <color theme="1"/>
      <name val="Calibri"/>
      <family val="2"/>
      <scheme val="minor"/>
    </font>
    <font>
      <b/>
      <sz val="16"/>
      <color theme="1"/>
      <name val="Arial"/>
      <family val="2"/>
    </font>
    <font>
      <b/>
      <sz val="8"/>
      <color theme="1"/>
      <name val="Arial"/>
      <family val="2"/>
    </font>
    <font>
      <b/>
      <sz val="12"/>
      <color theme="1"/>
      <name val="Arial"/>
      <family val="2"/>
    </font>
    <font>
      <b/>
      <sz val="9"/>
      <color theme="1"/>
      <name val="Arial"/>
      <family val="2"/>
    </font>
    <font>
      <sz val="8"/>
      <color theme="1"/>
      <name val="Arial"/>
      <family val="2"/>
    </font>
    <font>
      <sz val="9"/>
      <name val="Arial"/>
      <family val="2"/>
    </font>
    <font>
      <sz val="9"/>
      <color theme="1"/>
      <name val="Arial"/>
      <family val="2"/>
    </font>
    <font>
      <sz val="8"/>
      <name val="Arial"/>
      <family val="2"/>
    </font>
    <font>
      <b/>
      <sz val="12"/>
      <color theme="1"/>
      <name val="Calibri"/>
      <family val="2"/>
      <scheme val="minor"/>
    </font>
    <font>
      <b/>
      <sz val="11"/>
      <color theme="1"/>
      <name val="Arial"/>
      <family val="2"/>
    </font>
    <font>
      <b/>
      <sz val="7"/>
      <color theme="1"/>
      <name val="Arial"/>
      <family val="2"/>
    </font>
  </fonts>
  <fills count="2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00B050"/>
        <bgColor indexed="64"/>
      </patternFill>
    </fill>
    <fill>
      <patternFill patternType="solid">
        <fgColor rgb="FFFFFF66"/>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CD5B4"/>
        <bgColor rgb="FF000000"/>
      </patternFill>
    </fill>
    <fill>
      <patternFill patternType="solid">
        <fgColor rgb="FFFFFFFF"/>
        <bgColor rgb="FF000000"/>
      </patternFill>
    </fill>
    <fill>
      <patternFill patternType="solid">
        <fgColor theme="4"/>
        <bgColor rgb="FF000000"/>
      </patternFill>
    </fill>
    <fill>
      <patternFill patternType="solid">
        <fgColor theme="9" tint="0.39997558519241921"/>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BFBFBF"/>
        <bgColor indexed="64"/>
      </patternFill>
    </fill>
    <fill>
      <patternFill patternType="solid">
        <fgColor theme="0"/>
        <bgColor rgb="FF000000"/>
      </patternFill>
    </fill>
    <fill>
      <patternFill patternType="solid">
        <fgColor theme="9" tint="-0.499984740745262"/>
        <bgColor indexed="64"/>
      </patternFill>
    </fill>
    <fill>
      <patternFill patternType="solid">
        <fgColor indexed="9"/>
        <bgColor indexed="64"/>
      </patternFill>
    </fill>
    <fill>
      <patternFill patternType="solid">
        <fgColor rgb="FF00B050"/>
        <bgColor rgb="FF000000"/>
      </patternFill>
    </fill>
    <fill>
      <patternFill patternType="solid">
        <fgColor rgb="FFFFFF00"/>
        <bgColor rgb="FF000000"/>
      </patternFill>
    </fill>
    <fill>
      <patternFill patternType="solid">
        <fgColor theme="3"/>
        <bgColor indexed="64"/>
      </patternFill>
    </fill>
    <fill>
      <patternFill patternType="solid">
        <fgColor rgb="FF00B0F0"/>
        <bgColor indexed="64"/>
      </patternFill>
    </fill>
    <fill>
      <patternFill patternType="solid">
        <fgColor theme="0" tint="-0.14999847407452621"/>
        <bgColor indexed="64"/>
      </patternFill>
    </fill>
  </fills>
  <borders count="116">
    <border>
      <left/>
      <right/>
      <top/>
      <bottom/>
      <diagonal/>
    </border>
    <border>
      <left style="dashed">
        <color rgb="FFE26B0A"/>
      </left>
      <right style="dashed">
        <color rgb="FFE26B0A"/>
      </right>
      <top style="dashed">
        <color rgb="FFE26B0A"/>
      </top>
      <bottom/>
      <diagonal/>
    </border>
    <border>
      <left style="dashed">
        <color rgb="FFE26B0A"/>
      </left>
      <right style="dashed">
        <color rgb="FFE26B0A"/>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rgb="FFE26B0A"/>
      </left>
      <right style="hair">
        <color rgb="FFE26B0A"/>
      </right>
      <top style="hair">
        <color rgb="FFE26B0A"/>
      </top>
      <bottom style="hair">
        <color rgb="FFE26B0A"/>
      </bottom>
      <diagonal/>
    </border>
    <border>
      <left style="medium">
        <color rgb="FFC5E0B3"/>
      </left>
      <right style="medium">
        <color rgb="FFC5E0B3"/>
      </right>
      <top style="medium">
        <color rgb="FFC5E0B3"/>
      </top>
      <bottom style="thick">
        <color rgb="FFA8D08D"/>
      </bottom>
      <diagonal/>
    </border>
    <border>
      <left/>
      <right style="medium">
        <color rgb="FFC5E0B3"/>
      </right>
      <top style="medium">
        <color rgb="FFC5E0B3"/>
      </top>
      <bottom style="thick">
        <color rgb="FFA8D08D"/>
      </bottom>
      <diagonal/>
    </border>
    <border>
      <left style="medium">
        <color rgb="FFC5E0B3"/>
      </left>
      <right style="medium">
        <color rgb="FFC5E0B3"/>
      </right>
      <top/>
      <bottom style="medium">
        <color rgb="FFC5E0B3"/>
      </bottom>
      <diagonal/>
    </border>
    <border>
      <left/>
      <right style="medium">
        <color rgb="FFC5E0B3"/>
      </right>
      <top/>
      <bottom style="medium">
        <color rgb="FFC5E0B3"/>
      </bottom>
      <diagonal/>
    </border>
    <border>
      <left style="dashed">
        <color rgb="FFE26B0A"/>
      </left>
      <right style="hair">
        <color rgb="FFE26B0A"/>
      </right>
      <top/>
      <bottom/>
      <diagonal/>
    </border>
    <border>
      <left style="hair">
        <color rgb="FFE26B0A"/>
      </left>
      <right style="hair">
        <color rgb="FFE26B0A"/>
      </right>
      <top/>
      <bottom style="hair">
        <color rgb="FFE26B0A"/>
      </bottom>
      <diagonal/>
    </border>
    <border>
      <left style="dashed">
        <color theme="0"/>
      </left>
      <right style="dashed">
        <color theme="0"/>
      </right>
      <top style="dashed">
        <color theme="0"/>
      </top>
      <bottom style="dashed">
        <color theme="0"/>
      </bottom>
      <diagonal/>
    </border>
    <border>
      <left style="hair">
        <color rgb="FFE26B0A"/>
      </left>
      <right style="hair">
        <color rgb="FFE26B0A"/>
      </right>
      <top/>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theme="8" tint="-0.499984740745262"/>
      </left>
      <right/>
      <top style="thin">
        <color theme="8" tint="-0.499984740745262"/>
      </top>
      <bottom/>
      <diagonal/>
    </border>
    <border>
      <left/>
      <right/>
      <top style="thin">
        <color theme="8" tint="-0.499984740745262"/>
      </top>
      <bottom/>
      <diagonal/>
    </border>
    <border>
      <left/>
      <right style="thin">
        <color theme="8" tint="-0.499984740745262"/>
      </right>
      <top style="thin">
        <color theme="8" tint="-0.499984740745262"/>
      </top>
      <bottom/>
      <diagonal/>
    </border>
    <border>
      <left style="thin">
        <color theme="8" tint="-0.499984740745262"/>
      </left>
      <right/>
      <top/>
      <bottom style="thin">
        <color theme="8" tint="-0.499984740745262"/>
      </bottom>
      <diagonal/>
    </border>
    <border>
      <left/>
      <right/>
      <top/>
      <bottom style="thin">
        <color theme="8" tint="-0.499984740745262"/>
      </bottom>
      <diagonal/>
    </border>
    <border>
      <left/>
      <right style="thin">
        <color theme="8" tint="-0.499984740745262"/>
      </right>
      <top/>
      <bottom style="thin">
        <color theme="8" tint="-0.499984740745262"/>
      </bottom>
      <diagonal/>
    </border>
    <border>
      <left style="dashed">
        <color theme="0"/>
      </left>
      <right/>
      <top style="dashed">
        <color theme="0"/>
      </top>
      <bottom style="dashed">
        <color theme="0"/>
      </bottom>
      <diagonal/>
    </border>
    <border>
      <left style="dashed">
        <color theme="0"/>
      </left>
      <right style="dashed">
        <color theme="0"/>
      </right>
      <top/>
      <bottom style="dashed">
        <color theme="0"/>
      </bottom>
      <diagonal/>
    </border>
    <border>
      <left style="thin">
        <color theme="8" tint="-0.499984740745262"/>
      </left>
      <right/>
      <top style="thin">
        <color theme="8" tint="-0.499984740745262"/>
      </top>
      <bottom style="thin">
        <color theme="8" tint="-0.499984740745262"/>
      </bottom>
      <diagonal/>
    </border>
    <border>
      <left/>
      <right/>
      <top style="thin">
        <color theme="8" tint="-0.499984740745262"/>
      </top>
      <bottom style="thin">
        <color theme="8" tint="-0.499984740745262"/>
      </bottom>
      <diagonal/>
    </border>
    <border>
      <left/>
      <right style="thin">
        <color theme="8" tint="-0.499984740745262"/>
      </right>
      <top style="thin">
        <color theme="8" tint="-0.499984740745262"/>
      </top>
      <bottom style="thin">
        <color theme="8" tint="-0.499984740745262"/>
      </bottom>
      <diagonal/>
    </border>
    <border>
      <left style="hair">
        <color rgb="FFE26B0A"/>
      </left>
      <right style="hair">
        <color rgb="FFE26B0A"/>
      </right>
      <top style="dashed">
        <color theme="0"/>
      </top>
      <bottom/>
      <diagonal/>
    </border>
    <border>
      <left style="hair">
        <color rgb="FFFF0000"/>
      </left>
      <right style="hair">
        <color rgb="FFFF0000"/>
      </right>
      <top style="hair">
        <color rgb="FFFF0000"/>
      </top>
      <bottom style="hair">
        <color rgb="FFFF0000"/>
      </bottom>
      <diagonal/>
    </border>
    <border>
      <left style="thin">
        <color theme="0"/>
      </left>
      <right/>
      <top/>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right/>
      <top style="thin">
        <color theme="0"/>
      </top>
      <bottom style="thin">
        <color theme="0"/>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style="thin">
        <color theme="0"/>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s>
  <cellStyleXfs count="7">
    <xf numFmtId="0" fontId="0" fillId="0" borderId="0"/>
    <xf numFmtId="9" fontId="1" fillId="0" borderId="0" applyFont="0" applyFill="0" applyBorder="0" applyAlignment="0" applyProtection="0"/>
    <xf numFmtId="0" fontId="15" fillId="0" borderId="0"/>
    <xf numFmtId="0" fontId="21" fillId="0" borderId="0"/>
    <xf numFmtId="0" fontId="15" fillId="0" borderId="0"/>
    <xf numFmtId="0" fontId="70" fillId="0" borderId="0" applyNumberFormat="0" applyFill="0" applyBorder="0" applyAlignment="0" applyProtection="0"/>
    <xf numFmtId="0" fontId="75" fillId="0" borderId="0" applyNumberFormat="0" applyFill="0" applyBorder="0" applyAlignment="0" applyProtection="0">
      <alignment vertical="top"/>
      <protection locked="0"/>
    </xf>
  </cellStyleXfs>
  <cellXfs count="561">
    <xf numFmtId="0" fontId="0" fillId="0" borderId="0" xfId="0"/>
    <xf numFmtId="0" fontId="12" fillId="10" borderId="0" xfId="0" applyFont="1" applyFill="1"/>
    <xf numFmtId="0" fontId="12" fillId="0" borderId="0" xfId="0" applyFont="1"/>
    <xf numFmtId="0" fontId="12" fillId="10" borderId="0" xfId="0" applyFont="1" applyFill="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center"/>
    </xf>
    <xf numFmtId="0" fontId="0" fillId="2" borderId="0" xfId="0" applyFill="1"/>
    <xf numFmtId="0" fontId="17" fillId="2" borderId="7" xfId="2" applyFont="1" applyFill="1" applyBorder="1"/>
    <xf numFmtId="0" fontId="17" fillId="2" borderId="8" xfId="2" applyFont="1" applyFill="1" applyBorder="1"/>
    <xf numFmtId="0" fontId="17" fillId="2" borderId="9" xfId="2" applyFont="1" applyFill="1" applyBorder="1"/>
    <xf numFmtId="0" fontId="19" fillId="2" borderId="10" xfId="2" quotePrefix="1" applyFont="1" applyFill="1" applyBorder="1" applyAlignment="1">
      <alignment horizontal="left" vertical="top" wrapText="1"/>
    </xf>
    <xf numFmtId="0" fontId="10" fillId="2" borderId="0" xfId="2" quotePrefix="1" applyFont="1" applyFill="1" applyAlignment="1">
      <alignment horizontal="left" vertical="top" wrapText="1"/>
    </xf>
    <xf numFmtId="0" fontId="10" fillId="2" borderId="11" xfId="2" quotePrefix="1" applyFont="1" applyFill="1" applyBorder="1" applyAlignment="1">
      <alignment horizontal="left" vertical="top" wrapText="1"/>
    </xf>
    <xf numFmtId="0" fontId="17" fillId="2" borderId="10" xfId="2" applyFont="1" applyFill="1" applyBorder="1"/>
    <xf numFmtId="0" fontId="17" fillId="2" borderId="0" xfId="2" applyFont="1" applyFill="1"/>
    <xf numFmtId="0" fontId="20" fillId="2" borderId="0" xfId="2" applyFont="1" applyFill="1" applyAlignment="1">
      <alignment horizontal="left" vertical="center" wrapText="1"/>
    </xf>
    <xf numFmtId="0" fontId="17" fillId="2" borderId="0" xfId="2" applyFont="1" applyFill="1" applyAlignment="1">
      <alignment horizontal="left" vertical="center" wrapText="1"/>
    </xf>
    <xf numFmtId="0" fontId="17" fillId="2" borderId="0" xfId="2" quotePrefix="1" applyFont="1" applyFill="1" applyAlignment="1">
      <alignment horizontal="left" vertical="center" wrapText="1"/>
    </xf>
    <xf numFmtId="0" fontId="17" fillId="2" borderId="11" xfId="2" applyFont="1" applyFill="1" applyBorder="1"/>
    <xf numFmtId="0" fontId="22" fillId="2" borderId="0" xfId="0" applyFont="1" applyFill="1" applyAlignment="1">
      <alignment horizontal="left" vertical="center" wrapText="1"/>
    </xf>
    <xf numFmtId="0" fontId="23" fillId="2" borderId="0" xfId="0" applyFont="1" applyFill="1" applyAlignment="1">
      <alignment horizontal="left" vertical="top" wrapText="1"/>
    </xf>
    <xf numFmtId="0" fontId="17" fillId="2" borderId="33" xfId="2" applyFont="1" applyFill="1" applyBorder="1"/>
    <xf numFmtId="0" fontId="17" fillId="2" borderId="34" xfId="2" applyFont="1" applyFill="1" applyBorder="1"/>
    <xf numFmtId="0" fontId="17" fillId="2" borderId="35" xfId="2" applyFont="1" applyFill="1" applyBorder="1"/>
    <xf numFmtId="0" fontId="0" fillId="0" borderId="0" xfId="0" applyAlignment="1">
      <alignment wrapText="1"/>
    </xf>
    <xf numFmtId="0" fontId="29" fillId="2" borderId="0" xfId="0" applyFont="1" applyFill="1" applyAlignment="1">
      <alignment vertical="center"/>
    </xf>
    <xf numFmtId="0" fontId="33" fillId="15" borderId="40" xfId="0" applyFont="1" applyFill="1" applyBorder="1" applyAlignment="1" applyProtection="1">
      <alignment horizontal="center" vertical="center" wrapText="1" readingOrder="1"/>
      <protection hidden="1"/>
    </xf>
    <xf numFmtId="0" fontId="33" fillId="15" borderId="41" xfId="0" applyFont="1" applyFill="1" applyBorder="1" applyAlignment="1" applyProtection="1">
      <alignment horizontal="center" vertical="center" wrapText="1" readingOrder="1"/>
      <protection hidden="1"/>
    </xf>
    <xf numFmtId="0" fontId="33" fillId="15" borderId="42" xfId="0" applyFont="1" applyFill="1" applyBorder="1" applyAlignment="1" applyProtection="1">
      <alignment horizontal="center" vertical="center" wrapText="1" readingOrder="1"/>
      <protection hidden="1"/>
    </xf>
    <xf numFmtId="0" fontId="33" fillId="16" borderId="40" xfId="0" applyFont="1" applyFill="1" applyBorder="1" applyAlignment="1" applyProtection="1">
      <alignment horizontal="center" wrapText="1" readingOrder="1"/>
      <protection hidden="1"/>
    </xf>
    <xf numFmtId="0" fontId="33" fillId="16" borderId="41" xfId="0" applyFont="1" applyFill="1" applyBorder="1" applyAlignment="1" applyProtection="1">
      <alignment horizontal="center" wrapText="1" readingOrder="1"/>
      <protection hidden="1"/>
    </xf>
    <xf numFmtId="0" fontId="33" fillId="16" borderId="42" xfId="0" applyFont="1" applyFill="1" applyBorder="1" applyAlignment="1" applyProtection="1">
      <alignment horizontal="center" wrapText="1" readingOrder="1"/>
      <protection hidden="1"/>
    </xf>
    <xf numFmtId="0" fontId="33" fillId="15" borderId="10" xfId="0" applyFont="1" applyFill="1" applyBorder="1" applyAlignment="1" applyProtection="1">
      <alignment horizontal="center" vertical="center" wrapText="1" readingOrder="1"/>
      <protection hidden="1"/>
    </xf>
    <xf numFmtId="0" fontId="33" fillId="15" borderId="0" xfId="0" applyFont="1" applyFill="1" applyAlignment="1" applyProtection="1">
      <alignment horizontal="center" vertical="center" wrapText="1" readingOrder="1"/>
      <protection hidden="1"/>
    </xf>
    <xf numFmtId="0" fontId="33" fillId="15" borderId="11" xfId="0" applyFont="1" applyFill="1" applyBorder="1" applyAlignment="1" applyProtection="1">
      <alignment horizontal="center" vertical="center" wrapText="1" readingOrder="1"/>
      <protection hidden="1"/>
    </xf>
    <xf numFmtId="0" fontId="33" fillId="16" borderId="10" xfId="0" applyFont="1" applyFill="1" applyBorder="1" applyAlignment="1" applyProtection="1">
      <alignment horizontal="center" wrapText="1" readingOrder="1"/>
      <protection hidden="1"/>
    </xf>
    <xf numFmtId="0" fontId="33" fillId="16" borderId="0" xfId="0" applyFont="1" applyFill="1" applyAlignment="1" applyProtection="1">
      <alignment horizontal="center" wrapText="1" readingOrder="1"/>
      <protection hidden="1"/>
    </xf>
    <xf numFmtId="0" fontId="33" fillId="16" borderId="11" xfId="0" applyFont="1" applyFill="1" applyBorder="1" applyAlignment="1" applyProtection="1">
      <alignment horizontal="center" wrapText="1" readingOrder="1"/>
      <protection hidden="1"/>
    </xf>
    <xf numFmtId="0" fontId="33" fillId="15" borderId="33" xfId="0" applyFont="1" applyFill="1" applyBorder="1" applyAlignment="1" applyProtection="1">
      <alignment horizontal="center" vertical="center" wrapText="1" readingOrder="1"/>
      <protection hidden="1"/>
    </xf>
    <xf numFmtId="0" fontId="33" fillId="15" borderId="34" xfId="0" applyFont="1" applyFill="1" applyBorder="1" applyAlignment="1" applyProtection="1">
      <alignment horizontal="center" vertical="center" wrapText="1" readingOrder="1"/>
      <protection hidden="1"/>
    </xf>
    <xf numFmtId="0" fontId="33" fillId="15" borderId="35" xfId="0" applyFont="1" applyFill="1" applyBorder="1" applyAlignment="1" applyProtection="1">
      <alignment horizontal="center" vertical="center" wrapText="1" readingOrder="1"/>
      <protection hidden="1"/>
    </xf>
    <xf numFmtId="0" fontId="33" fillId="16" borderId="33" xfId="0" applyFont="1" applyFill="1" applyBorder="1" applyAlignment="1" applyProtection="1">
      <alignment horizontal="center" wrapText="1" readingOrder="1"/>
      <protection hidden="1"/>
    </xf>
    <xf numFmtId="0" fontId="33" fillId="16" borderId="34" xfId="0" applyFont="1" applyFill="1" applyBorder="1" applyAlignment="1" applyProtection="1">
      <alignment horizontal="center" wrapText="1" readingOrder="1"/>
      <protection hidden="1"/>
    </xf>
    <xf numFmtId="0" fontId="33" fillId="16" borderId="35" xfId="0" applyFont="1" applyFill="1" applyBorder="1" applyAlignment="1" applyProtection="1">
      <alignment horizontal="center" wrapText="1" readingOrder="1"/>
      <protection hidden="1"/>
    </xf>
    <xf numFmtId="0" fontId="33" fillId="6" borderId="40" xfId="0" applyFont="1" applyFill="1" applyBorder="1" applyAlignment="1" applyProtection="1">
      <alignment horizontal="center" wrapText="1" readingOrder="1"/>
      <protection hidden="1"/>
    </xf>
    <xf numFmtId="0" fontId="33" fillId="6" borderId="41" xfId="0" applyFont="1" applyFill="1" applyBorder="1" applyAlignment="1" applyProtection="1">
      <alignment horizontal="center" wrapText="1" readingOrder="1"/>
      <protection hidden="1"/>
    </xf>
    <xf numFmtId="0" fontId="33" fillId="6" borderId="42" xfId="0" applyFont="1" applyFill="1" applyBorder="1" applyAlignment="1" applyProtection="1">
      <alignment horizontal="center" wrapText="1" readingOrder="1"/>
      <protection hidden="1"/>
    </xf>
    <xf numFmtId="0" fontId="33" fillId="6" borderId="10" xfId="0" applyFont="1" applyFill="1" applyBorder="1" applyAlignment="1" applyProtection="1">
      <alignment horizontal="center" wrapText="1" readingOrder="1"/>
      <protection hidden="1"/>
    </xf>
    <xf numFmtId="0" fontId="33" fillId="6" borderId="0" xfId="0" applyFont="1" applyFill="1" applyAlignment="1" applyProtection="1">
      <alignment horizontal="center" wrapText="1" readingOrder="1"/>
      <protection hidden="1"/>
    </xf>
    <xf numFmtId="0" fontId="33" fillId="6" borderId="11" xfId="0" applyFont="1" applyFill="1" applyBorder="1" applyAlignment="1" applyProtection="1">
      <alignment horizontal="center" wrapText="1" readingOrder="1"/>
      <protection hidden="1"/>
    </xf>
    <xf numFmtId="0" fontId="33" fillId="6" borderId="33" xfId="0" applyFont="1" applyFill="1" applyBorder="1" applyAlignment="1" applyProtection="1">
      <alignment horizontal="center" wrapText="1" readingOrder="1"/>
      <protection hidden="1"/>
    </xf>
    <xf numFmtId="0" fontId="33" fillId="6" borderId="34" xfId="0" applyFont="1" applyFill="1" applyBorder="1" applyAlignment="1" applyProtection="1">
      <alignment horizontal="center" wrapText="1" readingOrder="1"/>
      <protection hidden="1"/>
    </xf>
    <xf numFmtId="0" fontId="33" fillId="6" borderId="35" xfId="0" applyFont="1" applyFill="1" applyBorder="1" applyAlignment="1" applyProtection="1">
      <alignment horizontal="center" wrapText="1" readingOrder="1"/>
      <protection hidden="1"/>
    </xf>
    <xf numFmtId="0" fontId="33" fillId="8" borderId="40" xfId="0" applyFont="1" applyFill="1" applyBorder="1" applyAlignment="1" applyProtection="1">
      <alignment horizontal="center" wrapText="1" readingOrder="1"/>
      <protection hidden="1"/>
    </xf>
    <xf numFmtId="0" fontId="33" fillId="8" borderId="41" xfId="0" applyFont="1" applyFill="1" applyBorder="1" applyAlignment="1" applyProtection="1">
      <alignment horizontal="center" wrapText="1" readingOrder="1"/>
      <protection hidden="1"/>
    </xf>
    <xf numFmtId="0" fontId="33" fillId="8" borderId="42" xfId="0" applyFont="1" applyFill="1" applyBorder="1" applyAlignment="1" applyProtection="1">
      <alignment horizontal="center" wrapText="1" readingOrder="1"/>
      <protection hidden="1"/>
    </xf>
    <xf numFmtId="0" fontId="33" fillId="8" borderId="10" xfId="0" applyFont="1" applyFill="1" applyBorder="1" applyAlignment="1" applyProtection="1">
      <alignment horizontal="center" wrapText="1" readingOrder="1"/>
      <protection hidden="1"/>
    </xf>
    <xf numFmtId="0" fontId="33" fillId="8" borderId="0" xfId="0" applyFont="1" applyFill="1" applyAlignment="1" applyProtection="1">
      <alignment horizontal="center" wrapText="1" readingOrder="1"/>
      <protection hidden="1"/>
    </xf>
    <xf numFmtId="0" fontId="33" fillId="8" borderId="11" xfId="0" applyFont="1" applyFill="1" applyBorder="1" applyAlignment="1" applyProtection="1">
      <alignment horizontal="center" wrapText="1" readingOrder="1"/>
      <protection hidden="1"/>
    </xf>
    <xf numFmtId="0" fontId="33" fillId="8" borderId="33" xfId="0" applyFont="1" applyFill="1" applyBorder="1" applyAlignment="1" applyProtection="1">
      <alignment horizontal="center" wrapText="1" readingOrder="1"/>
      <protection hidden="1"/>
    </xf>
    <xf numFmtId="0" fontId="33" fillId="8" borderId="34" xfId="0" applyFont="1" applyFill="1" applyBorder="1" applyAlignment="1" applyProtection="1">
      <alignment horizontal="center" wrapText="1" readingOrder="1"/>
      <protection hidden="1"/>
    </xf>
    <xf numFmtId="0" fontId="33" fillId="8" borderId="35" xfId="0" applyFont="1" applyFill="1" applyBorder="1" applyAlignment="1" applyProtection="1">
      <alignment horizontal="center" wrapText="1" readingOrder="1"/>
      <protection hidden="1"/>
    </xf>
    <xf numFmtId="0" fontId="35" fillId="6" borderId="41" xfId="0" applyFont="1" applyFill="1" applyBorder="1" applyAlignment="1" applyProtection="1">
      <alignment horizontal="center" wrapText="1" readingOrder="1"/>
      <protection hidden="1"/>
    </xf>
    <xf numFmtId="0" fontId="36" fillId="0" borderId="0" xfId="0" applyFont="1" applyAlignment="1">
      <alignment horizontal="center" vertical="center" wrapText="1"/>
    </xf>
    <xf numFmtId="0" fontId="37" fillId="17" borderId="0" xfId="0" applyFont="1" applyFill="1" applyAlignment="1">
      <alignment horizontal="center" vertical="center" wrapText="1" readingOrder="1"/>
    </xf>
    <xf numFmtId="0" fontId="38" fillId="8" borderId="51" xfId="0" applyFont="1" applyFill="1" applyBorder="1" applyAlignment="1">
      <alignment horizontal="center" vertical="center" wrapText="1" readingOrder="1"/>
    </xf>
    <xf numFmtId="0" fontId="38" fillId="0" borderId="51" xfId="0" applyFont="1" applyBorder="1" applyAlignment="1">
      <alignment horizontal="justify" vertical="center" wrapText="1" readingOrder="1"/>
    </xf>
    <xf numFmtId="9" fontId="38" fillId="0" borderId="51" xfId="0" applyNumberFormat="1" applyFont="1" applyBorder="1" applyAlignment="1">
      <alignment horizontal="center" vertical="center" wrapText="1" readingOrder="1"/>
    </xf>
    <xf numFmtId="0" fontId="38" fillId="4" borderId="52" xfId="0" applyFont="1" applyFill="1" applyBorder="1" applyAlignment="1">
      <alignment horizontal="center" vertical="center" wrapText="1" readingOrder="1"/>
    </xf>
    <xf numFmtId="0" fontId="38" fillId="0" borderId="52" xfId="0" applyFont="1" applyBorder="1" applyAlignment="1">
      <alignment horizontal="justify" vertical="center" wrapText="1" readingOrder="1"/>
    </xf>
    <xf numFmtId="9" fontId="38" fillId="0" borderId="52" xfId="0" applyNumberFormat="1" applyFont="1" applyBorder="1" applyAlignment="1">
      <alignment horizontal="center" vertical="center" wrapText="1" readingOrder="1"/>
    </xf>
    <xf numFmtId="0" fontId="38" fillId="5" borderId="52" xfId="0" applyFont="1" applyFill="1" applyBorder="1" applyAlignment="1">
      <alignment horizontal="center" vertical="center" wrapText="1" readingOrder="1"/>
    </xf>
    <xf numFmtId="0" fontId="38" fillId="7" borderId="52" xfId="0" applyFont="1" applyFill="1" applyBorder="1" applyAlignment="1">
      <alignment horizontal="center" vertical="center" wrapText="1" readingOrder="1"/>
    </xf>
    <xf numFmtId="0" fontId="39" fillId="3" borderId="52" xfId="0" applyFont="1" applyFill="1" applyBorder="1" applyAlignment="1">
      <alignment horizontal="center" vertical="center" wrapText="1" readingOrder="1"/>
    </xf>
    <xf numFmtId="0" fontId="11" fillId="2" borderId="0" xfId="0" applyFont="1" applyFill="1"/>
    <xf numFmtId="0" fontId="7" fillId="2" borderId="0" xfId="0" applyFont="1" applyFill="1" applyAlignment="1">
      <alignment horizontal="left" vertical="center"/>
    </xf>
    <xf numFmtId="0" fontId="41" fillId="2" borderId="0" xfId="0" applyFont="1" applyFill="1" applyAlignment="1">
      <alignment horizontal="center" vertical="center" wrapText="1"/>
    </xf>
    <xf numFmtId="0" fontId="14" fillId="17" borderId="0" xfId="0" applyFont="1" applyFill="1" applyAlignment="1">
      <alignment horizontal="center" vertical="center" wrapText="1" readingOrder="1"/>
    </xf>
    <xf numFmtId="0" fontId="4" fillId="2" borderId="0" xfId="0" applyFont="1" applyFill="1"/>
    <xf numFmtId="0" fontId="42" fillId="8" borderId="51" xfId="0" applyFont="1" applyFill="1" applyBorder="1" applyAlignment="1">
      <alignment horizontal="center" vertical="center" wrapText="1" readingOrder="1"/>
    </xf>
    <xf numFmtId="0" fontId="42" fillId="0" borderId="51" xfId="0" applyFont="1" applyBorder="1" applyAlignment="1">
      <alignment horizontal="center" vertical="center" wrapText="1" readingOrder="1"/>
    </xf>
    <xf numFmtId="0" fontId="42" fillId="0" borderId="51" xfId="0" applyFont="1" applyBorder="1" applyAlignment="1">
      <alignment horizontal="justify" vertical="center" wrapText="1" readingOrder="1"/>
    </xf>
    <xf numFmtId="0" fontId="42" fillId="4" borderId="52" xfId="0" applyFont="1" applyFill="1" applyBorder="1" applyAlignment="1">
      <alignment horizontal="center" vertical="center" wrapText="1" readingOrder="1"/>
    </xf>
    <xf numFmtId="0" fontId="42" fillId="0" borderId="52" xfId="0" applyFont="1" applyBorder="1" applyAlignment="1">
      <alignment horizontal="center" vertical="center" wrapText="1" readingOrder="1"/>
    </xf>
    <xf numFmtId="0" fontId="42" fillId="0" borderId="52" xfId="0" applyFont="1" applyBorder="1" applyAlignment="1">
      <alignment horizontal="justify" vertical="center" wrapText="1" readingOrder="1"/>
    </xf>
    <xf numFmtId="0" fontId="42" fillId="5" borderId="52" xfId="0" applyFont="1" applyFill="1" applyBorder="1" applyAlignment="1">
      <alignment horizontal="center" vertical="center" wrapText="1" readingOrder="1"/>
    </xf>
    <xf numFmtId="0" fontId="42" fillId="7" borderId="52" xfId="0" applyFont="1" applyFill="1" applyBorder="1" applyAlignment="1">
      <alignment horizontal="center" vertical="center" wrapText="1" readingOrder="1"/>
    </xf>
    <xf numFmtId="0" fontId="43" fillId="3" borderId="52" xfId="0" applyFont="1" applyFill="1" applyBorder="1" applyAlignment="1">
      <alignment horizontal="center" vertical="center" wrapText="1" readingOrder="1"/>
    </xf>
    <xf numFmtId="0" fontId="44" fillId="2" borderId="0" xfId="0" applyFont="1" applyFill="1" applyAlignment="1">
      <alignment horizontal="justify" vertical="center" wrapText="1" readingOrder="1"/>
    </xf>
    <xf numFmtId="0" fontId="4" fillId="0" borderId="0" xfId="0" applyFont="1"/>
    <xf numFmtId="0" fontId="44" fillId="0" borderId="0" xfId="0" applyFont="1" applyAlignment="1">
      <alignment horizontal="justify" vertical="center" wrapText="1" readingOrder="1"/>
    </xf>
    <xf numFmtId="0" fontId="45" fillId="0" borderId="0" xfId="0" applyFont="1" applyAlignment="1">
      <alignment vertical="center"/>
    </xf>
    <xf numFmtId="0" fontId="46" fillId="0" borderId="0" xfId="0" applyFont="1"/>
    <xf numFmtId="0" fontId="2" fillId="0" borderId="0" xfId="0" applyFont="1"/>
    <xf numFmtId="0" fontId="47" fillId="0" borderId="0" xfId="0" applyFont="1"/>
    <xf numFmtId="0" fontId="11" fillId="0" borderId="0" xfId="0" applyFont="1"/>
    <xf numFmtId="0" fontId="0" fillId="0" borderId="0" xfId="0" pivotButton="1"/>
    <xf numFmtId="0" fontId="48" fillId="2" borderId="0" xfId="0" applyFont="1" applyFill="1"/>
    <xf numFmtId="0" fontId="49" fillId="2" borderId="0" xfId="0" applyFont="1" applyFill="1"/>
    <xf numFmtId="0" fontId="50" fillId="13" borderId="57" xfId="0" applyFont="1" applyFill="1" applyBorder="1" applyAlignment="1">
      <alignment horizontal="center" vertical="center" wrapText="1" readingOrder="1"/>
    </xf>
    <xf numFmtId="0" fontId="50" fillId="13" borderId="58" xfId="0" applyFont="1" applyFill="1" applyBorder="1" applyAlignment="1">
      <alignment horizontal="center" vertical="center" wrapText="1" readingOrder="1"/>
    </xf>
    <xf numFmtId="0" fontId="50" fillId="2" borderId="36" xfId="0" applyFont="1" applyFill="1" applyBorder="1" applyAlignment="1">
      <alignment horizontal="center" vertical="center" wrapText="1" readingOrder="1"/>
    </xf>
    <xf numFmtId="0" fontId="51" fillId="2" borderId="36" xfId="0" applyFont="1" applyFill="1" applyBorder="1" applyAlignment="1">
      <alignment horizontal="justify" vertical="center" wrapText="1" readingOrder="1"/>
    </xf>
    <xf numFmtId="9" fontId="50" fillId="2" borderId="60" xfId="0" applyNumberFormat="1" applyFont="1" applyFill="1" applyBorder="1" applyAlignment="1">
      <alignment horizontal="center" vertical="center" wrapText="1" readingOrder="1"/>
    </xf>
    <xf numFmtId="0" fontId="50" fillId="2" borderId="3" xfId="0" applyFont="1" applyFill="1" applyBorder="1" applyAlignment="1">
      <alignment horizontal="center" vertical="center" wrapText="1" readingOrder="1"/>
    </xf>
    <xf numFmtId="0" fontId="51" fillId="2" borderId="3" xfId="0" applyFont="1" applyFill="1" applyBorder="1" applyAlignment="1">
      <alignment horizontal="justify" vertical="center" wrapText="1" readingOrder="1"/>
    </xf>
    <xf numFmtId="9" fontId="50" fillId="2" borderId="62" xfId="0" applyNumberFormat="1" applyFont="1" applyFill="1" applyBorder="1" applyAlignment="1">
      <alignment horizontal="center" vertical="center" wrapText="1" readingOrder="1"/>
    </xf>
    <xf numFmtId="0" fontId="51" fillId="2" borderId="62" xfId="0" applyFont="1" applyFill="1" applyBorder="1" applyAlignment="1">
      <alignment horizontal="center" vertical="center" wrapText="1" readingOrder="1"/>
    </xf>
    <xf numFmtId="0" fontId="50" fillId="2" borderId="64" xfId="0" applyFont="1" applyFill="1" applyBorder="1" applyAlignment="1">
      <alignment horizontal="center" vertical="center" wrapText="1" readingOrder="1"/>
    </xf>
    <xf numFmtId="0" fontId="51" fillId="2" borderId="64" xfId="0" applyFont="1" applyFill="1" applyBorder="1" applyAlignment="1">
      <alignment horizontal="justify" vertical="center" wrapText="1" readingOrder="1"/>
    </xf>
    <xf numFmtId="0" fontId="51" fillId="2" borderId="65" xfId="0" applyFont="1" applyFill="1" applyBorder="1" applyAlignment="1">
      <alignment horizontal="center" vertical="center" wrapText="1" readingOrder="1"/>
    </xf>
    <xf numFmtId="0" fontId="55" fillId="2" borderId="0" xfId="0" applyFont="1" applyFill="1"/>
    <xf numFmtId="0" fontId="56" fillId="0" borderId="0" xfId="0" applyFont="1" applyAlignment="1">
      <alignment horizontal="center" vertical="center"/>
    </xf>
    <xf numFmtId="0" fontId="57" fillId="0" borderId="0" xfId="0" applyFont="1" applyAlignment="1">
      <alignment horizontal="center" vertical="center"/>
    </xf>
    <xf numFmtId="0" fontId="58" fillId="0" borderId="0" xfId="0" applyFont="1" applyAlignment="1">
      <alignment horizontal="center" vertical="center"/>
    </xf>
    <xf numFmtId="0" fontId="59" fillId="0" borderId="0" xfId="0" applyFont="1" applyAlignment="1">
      <alignment horizontal="center" vertical="center"/>
    </xf>
    <xf numFmtId="0" fontId="61" fillId="10" borderId="0" xfId="0" applyFont="1" applyFill="1" applyAlignment="1">
      <alignment horizontal="center" vertical="center"/>
    </xf>
    <xf numFmtId="0" fontId="61" fillId="9" borderId="0" xfId="0" applyFont="1" applyFill="1" applyAlignment="1">
      <alignment horizontal="center" vertical="center"/>
    </xf>
    <xf numFmtId="0" fontId="61" fillId="10" borderId="0" xfId="0" applyFont="1" applyFill="1"/>
    <xf numFmtId="0" fontId="61" fillId="0" borderId="0" xfId="0" applyFont="1"/>
    <xf numFmtId="0" fontId="12" fillId="18" borderId="0" xfId="0" applyFont="1" applyFill="1"/>
    <xf numFmtId="0" fontId="12" fillId="2" borderId="0" xfId="0" applyFont="1" applyFill="1"/>
    <xf numFmtId="0" fontId="66" fillId="0" borderId="3" xfId="0" applyFont="1" applyBorder="1" applyAlignment="1">
      <alignment horizontal="justify" vertical="center" wrapText="1"/>
    </xf>
    <xf numFmtId="0" fontId="66" fillId="0" borderId="3" xfId="0" applyFont="1" applyBorder="1"/>
    <xf numFmtId="0" fontId="66" fillId="0" borderId="3" xfId="0" applyFont="1" applyBorder="1" applyAlignment="1">
      <alignment horizontal="left" vertical="center"/>
    </xf>
    <xf numFmtId="0" fontId="66" fillId="0" borderId="3" xfId="0" applyFont="1" applyBorder="1" applyAlignment="1">
      <alignment horizontal="left"/>
    </xf>
    <xf numFmtId="0" fontId="67" fillId="13" borderId="3" xfId="0" applyFont="1" applyFill="1" applyBorder="1" applyAlignment="1">
      <alignment horizontal="justify" vertical="center" wrapText="1"/>
    </xf>
    <xf numFmtId="0" fontId="67" fillId="13" borderId="3" xfId="0" applyFont="1" applyFill="1" applyBorder="1" applyAlignment="1">
      <alignment horizontal="left" wrapText="1"/>
    </xf>
    <xf numFmtId="0" fontId="67" fillId="0" borderId="66" xfId="0" applyFont="1" applyBorder="1" applyAlignment="1" applyProtection="1">
      <alignment horizontal="center" vertical="center" wrapText="1"/>
      <protection locked="0"/>
    </xf>
    <xf numFmtId="0" fontId="67" fillId="0" borderId="66" xfId="0" applyFont="1" applyBorder="1" applyAlignment="1" applyProtection="1">
      <alignment horizontal="center" vertical="center"/>
      <protection locked="0"/>
    </xf>
    <xf numFmtId="0" fontId="7" fillId="0" borderId="66" xfId="0" applyFont="1" applyBorder="1" applyAlignment="1" applyProtection="1">
      <alignment horizontal="center" vertical="center" wrapText="1"/>
      <protection hidden="1"/>
    </xf>
    <xf numFmtId="9" fontId="7" fillId="0" borderId="66" xfId="0" applyNumberFormat="1" applyFont="1" applyBorder="1" applyAlignment="1" applyProtection="1">
      <alignment horizontal="center" vertical="center" wrapText="1"/>
      <protection hidden="1"/>
    </xf>
    <xf numFmtId="9" fontId="67" fillId="0" borderId="66" xfId="0" applyNumberFormat="1" applyFont="1" applyBorder="1" applyAlignment="1" applyProtection="1">
      <alignment horizontal="center" vertical="center" wrapText="1"/>
      <protection locked="0"/>
    </xf>
    <xf numFmtId="0" fontId="7" fillId="0" borderId="66" xfId="0" applyFont="1" applyBorder="1" applyAlignment="1" applyProtection="1">
      <alignment horizontal="center" vertical="center"/>
      <protection locked="0"/>
    </xf>
    <xf numFmtId="0" fontId="67" fillId="0" borderId="66" xfId="0" applyFont="1" applyBorder="1" applyAlignment="1">
      <alignment horizontal="center" vertical="center"/>
    </xf>
    <xf numFmtId="0" fontId="67" fillId="0" borderId="66" xfId="4" applyFont="1" applyBorder="1" applyAlignment="1">
      <alignment horizontal="justify" vertical="center" wrapText="1"/>
    </xf>
    <xf numFmtId="0" fontId="67" fillId="0" borderId="66" xfId="0" applyFont="1" applyBorder="1" applyAlignment="1" applyProtection="1">
      <alignment horizontal="center" vertical="center" textRotation="90"/>
      <protection hidden="1"/>
    </xf>
    <xf numFmtId="0" fontId="67" fillId="0" borderId="66" xfId="0" applyFont="1" applyBorder="1" applyAlignment="1" applyProtection="1">
      <alignment horizontal="center" vertical="center" textRotation="90"/>
      <protection locked="0"/>
    </xf>
    <xf numFmtId="9" fontId="7" fillId="0" borderId="66" xfId="0" applyNumberFormat="1" applyFont="1" applyBorder="1" applyAlignment="1" applyProtection="1">
      <alignment horizontal="center" vertical="center"/>
      <protection hidden="1"/>
    </xf>
    <xf numFmtId="164" fontId="7" fillId="0" borderId="66" xfId="1" applyNumberFormat="1" applyFont="1" applyFill="1" applyBorder="1" applyAlignment="1">
      <alignment horizontal="center" vertical="center"/>
    </xf>
    <xf numFmtId="0" fontId="7" fillId="0" borderId="66" xfId="0" applyFont="1" applyBorder="1" applyAlignment="1" applyProtection="1">
      <alignment horizontal="center" vertical="center" textRotation="90" wrapText="1"/>
      <protection hidden="1"/>
    </xf>
    <xf numFmtId="0" fontId="7" fillId="0" borderId="66" xfId="0" applyFont="1" applyBorder="1" applyAlignment="1" applyProtection="1">
      <alignment horizontal="center" vertical="center" textRotation="90"/>
      <protection hidden="1"/>
    </xf>
    <xf numFmtId="0" fontId="7" fillId="3" borderId="66" xfId="0" applyFont="1" applyFill="1" applyBorder="1" applyAlignment="1" applyProtection="1">
      <alignment horizontal="center" vertical="center" wrapText="1"/>
      <protection hidden="1"/>
    </xf>
    <xf numFmtId="0" fontId="67" fillId="0" borderId="66" xfId="0" applyFont="1" applyBorder="1" applyAlignment="1">
      <alignment vertical="center"/>
    </xf>
    <xf numFmtId="0" fontId="3" fillId="0" borderId="69" xfId="0" applyFont="1" applyBorder="1" applyAlignment="1">
      <alignment vertical="center" wrapText="1"/>
    </xf>
    <xf numFmtId="0" fontId="0" fillId="0" borderId="70" xfId="0" applyBorder="1" applyAlignment="1">
      <alignment vertical="center" wrapText="1"/>
    </xf>
    <xf numFmtId="0" fontId="69" fillId="19" borderId="67" xfId="0" applyFont="1" applyFill="1" applyBorder="1" applyAlignment="1">
      <alignment horizontal="center" vertical="center" wrapText="1"/>
    </xf>
    <xf numFmtId="0" fontId="69" fillId="19" borderId="68" xfId="0" applyFont="1" applyFill="1" applyBorder="1" applyAlignment="1">
      <alignment horizontal="center" vertical="center" wrapText="1"/>
    </xf>
    <xf numFmtId="0" fontId="67" fillId="0" borderId="72" xfId="0" applyFont="1" applyBorder="1" applyAlignment="1" applyProtection="1">
      <alignment horizontal="center" vertical="center" wrapText="1"/>
      <protection locked="0"/>
    </xf>
    <xf numFmtId="0" fontId="74" fillId="20" borderId="0" xfId="0" applyFont="1" applyFill="1" applyAlignment="1">
      <alignment horizontal="center" vertical="top" wrapText="1"/>
    </xf>
    <xf numFmtId="0" fontId="74" fillId="0" borderId="0" xfId="0" applyFont="1" applyAlignment="1">
      <alignment horizontal="center" vertical="top" wrapText="1"/>
    </xf>
    <xf numFmtId="0" fontId="76" fillId="0" borderId="0" xfId="6" applyFont="1" applyFill="1" applyAlignment="1" applyProtection="1">
      <alignment horizontal="center" vertical="center" wrapText="1"/>
    </xf>
    <xf numFmtId="0" fontId="48" fillId="0" borderId="0" xfId="0" applyFont="1"/>
    <xf numFmtId="0" fontId="48" fillId="0" borderId="0" xfId="0" applyFont="1" applyAlignment="1">
      <alignment horizontal="left"/>
    </xf>
    <xf numFmtId="0" fontId="77" fillId="0" borderId="0" xfId="0" applyFont="1" applyAlignment="1">
      <alignment horizontal="left"/>
    </xf>
    <xf numFmtId="0" fontId="67" fillId="0" borderId="72" xfId="0" applyFont="1" applyBorder="1" applyAlignment="1">
      <alignment horizontal="center" vertical="center"/>
    </xf>
    <xf numFmtId="0" fontId="67" fillId="0" borderId="72" xfId="4" applyFont="1" applyBorder="1" applyAlignment="1">
      <alignment horizontal="justify" vertical="center" wrapText="1"/>
    </xf>
    <xf numFmtId="0" fontId="67" fillId="0" borderId="72" xfId="0" applyFont="1" applyBorder="1" applyAlignment="1" applyProtection="1">
      <alignment horizontal="center" vertical="center" textRotation="90"/>
      <protection hidden="1"/>
    </xf>
    <xf numFmtId="0" fontId="67" fillId="0" borderId="72" xfId="0" applyFont="1" applyBorder="1" applyAlignment="1" applyProtection="1">
      <alignment horizontal="center" vertical="center" textRotation="90"/>
      <protection locked="0"/>
    </xf>
    <xf numFmtId="9" fontId="7" fillId="0" borderId="72" xfId="0" applyNumberFormat="1" applyFont="1" applyBorder="1" applyAlignment="1" applyProtection="1">
      <alignment horizontal="center" vertical="center"/>
      <protection hidden="1"/>
    </xf>
    <xf numFmtId="164" fontId="7" fillId="0" borderId="72" xfId="1" applyNumberFormat="1" applyFont="1" applyFill="1" applyBorder="1" applyAlignment="1">
      <alignment horizontal="center" vertical="center"/>
    </xf>
    <xf numFmtId="0" fontId="7" fillId="0" borderId="72" xfId="0" applyFont="1" applyBorder="1" applyAlignment="1" applyProtection="1">
      <alignment horizontal="center" vertical="center" textRotation="90" wrapText="1"/>
      <protection hidden="1"/>
    </xf>
    <xf numFmtId="0" fontId="61" fillId="11" borderId="73" xfId="0" applyFont="1" applyFill="1" applyBorder="1" applyAlignment="1">
      <alignment horizontal="center" vertical="center" textRotation="90"/>
    </xf>
    <xf numFmtId="0" fontId="62" fillId="11" borderId="83" xfId="0" applyFont="1" applyFill="1" applyBorder="1" applyAlignment="1">
      <alignment horizontal="center" vertical="center"/>
    </xf>
    <xf numFmtId="0" fontId="61" fillId="11" borderId="83" xfId="0" applyFont="1" applyFill="1" applyBorder="1" applyAlignment="1">
      <alignment horizontal="center" vertical="center"/>
    </xf>
    <xf numFmtId="0" fontId="63" fillId="11" borderId="83" xfId="0" applyFont="1" applyFill="1" applyBorder="1" applyAlignment="1">
      <alignment horizontal="center" vertical="center"/>
    </xf>
    <xf numFmtId="0" fontId="68" fillId="0" borderId="71" xfId="0" applyFont="1" applyBorder="1" applyAlignment="1">
      <alignment horizontal="center" vertical="center"/>
    </xf>
    <xf numFmtId="0" fontId="67" fillId="0" borderId="74" xfId="0" applyFont="1" applyBorder="1" applyAlignment="1" applyProtection="1">
      <alignment horizontal="center" vertical="center" wrapText="1"/>
      <protection locked="0"/>
    </xf>
    <xf numFmtId="0" fontId="7" fillId="3" borderId="74" xfId="0" applyFont="1" applyFill="1" applyBorder="1" applyAlignment="1" applyProtection="1">
      <alignment horizontal="center" vertical="center" wrapText="1"/>
      <protection hidden="1"/>
    </xf>
    <xf numFmtId="9" fontId="7" fillId="0" borderId="74" xfId="0" applyNumberFormat="1" applyFont="1" applyBorder="1" applyAlignment="1" applyProtection="1">
      <alignment horizontal="center" vertical="center" wrapText="1"/>
      <protection hidden="1"/>
    </xf>
    <xf numFmtId="0" fontId="7" fillId="0" borderId="74" xfId="0" applyFont="1" applyBorder="1" applyAlignment="1" applyProtection="1">
      <alignment horizontal="center" vertical="center"/>
      <protection locked="0"/>
    </xf>
    <xf numFmtId="0" fontId="67" fillId="0" borderId="74" xfId="0" applyFont="1" applyBorder="1" applyAlignment="1" applyProtection="1">
      <alignment horizontal="center" vertical="center"/>
      <protection locked="0"/>
    </xf>
    <xf numFmtId="0" fontId="7" fillId="0" borderId="74" xfId="0" applyFont="1" applyBorder="1" applyAlignment="1" applyProtection="1">
      <alignment horizontal="center" vertical="center" wrapText="1"/>
      <protection hidden="1"/>
    </xf>
    <xf numFmtId="0" fontId="83" fillId="23" borderId="3" xfId="0" applyFont="1" applyFill="1" applyBorder="1" applyAlignment="1">
      <alignment horizontal="center" vertical="center"/>
    </xf>
    <xf numFmtId="0" fontId="83" fillId="23" borderId="3" xfId="0" applyFont="1" applyFill="1" applyBorder="1" applyAlignment="1">
      <alignment horizontal="center" vertical="center" wrapText="1"/>
    </xf>
    <xf numFmtId="0" fontId="78" fillId="20" borderId="0" xfId="0" applyFont="1" applyFill="1" applyAlignment="1">
      <alignment vertical="top" wrapText="1"/>
    </xf>
    <xf numFmtId="0" fontId="78" fillId="0" borderId="0" xfId="0" applyFont="1" applyAlignment="1">
      <alignment vertical="top" wrapText="1"/>
    </xf>
    <xf numFmtId="0" fontId="85" fillId="24" borderId="3" xfId="0" applyFont="1" applyFill="1" applyBorder="1" applyAlignment="1">
      <alignment wrapText="1"/>
    </xf>
    <xf numFmtId="0" fontId="85" fillId="24" borderId="3" xfId="0" applyFont="1" applyFill="1" applyBorder="1" applyAlignment="1">
      <alignment horizontal="center" wrapText="1"/>
    </xf>
    <xf numFmtId="0" fontId="67" fillId="0" borderId="3" xfId="0" applyFont="1" applyBorder="1" applyAlignment="1" applyProtection="1">
      <alignment horizontal="center" vertical="center" wrapText="1"/>
      <protection locked="0"/>
    </xf>
    <xf numFmtId="0" fontId="67" fillId="0" borderId="3"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3" xfId="4" applyFont="1" applyBorder="1" applyAlignment="1">
      <alignment horizontal="center" vertical="center" wrapText="1"/>
    </xf>
    <xf numFmtId="0" fontId="67" fillId="0" borderId="3" xfId="0" applyFont="1" applyBorder="1" applyAlignment="1">
      <alignment horizontal="center" vertical="center"/>
    </xf>
    <xf numFmtId="0" fontId="67" fillId="0" borderId="3" xfId="0" applyFont="1" applyBorder="1" applyAlignment="1">
      <alignment horizontal="left" vertical="center" wrapText="1"/>
    </xf>
    <xf numFmtId="0" fontId="67" fillId="0" borderId="3" xfId="0" applyFont="1" applyBorder="1" applyAlignment="1">
      <alignment horizontal="center" vertical="center" wrapText="1"/>
    </xf>
    <xf numFmtId="0" fontId="67" fillId="0" borderId="3" xfId="0" applyFont="1" applyBorder="1" applyAlignment="1" applyProtection="1">
      <alignment horizontal="left" vertical="center" wrapText="1"/>
      <protection locked="0"/>
    </xf>
    <xf numFmtId="0" fontId="86" fillId="0" borderId="3" xfId="0" applyFont="1" applyBorder="1" applyAlignment="1">
      <alignment horizontal="center" vertical="center" wrapText="1"/>
    </xf>
    <xf numFmtId="0" fontId="68" fillId="0" borderId="71" xfId="0" applyFont="1" applyBorder="1" applyAlignment="1">
      <alignment vertical="center"/>
    </xf>
    <xf numFmtId="9" fontId="67" fillId="0" borderId="87" xfId="0" applyNumberFormat="1" applyFont="1" applyBorder="1" applyAlignment="1" applyProtection="1">
      <alignment horizontal="center" vertical="center" wrapText="1"/>
      <protection locked="0"/>
    </xf>
    <xf numFmtId="0" fontId="67" fillId="0" borderId="74" xfId="0" applyFont="1" applyBorder="1" applyAlignment="1" applyProtection="1">
      <alignment horizontal="left" vertical="center" wrapText="1"/>
      <protection locked="0"/>
    </xf>
    <xf numFmtId="0" fontId="67" fillId="0" borderId="66" xfId="0" applyFont="1" applyBorder="1" applyAlignment="1" applyProtection="1">
      <alignment horizontal="left" vertical="center" wrapText="1"/>
      <protection locked="0"/>
    </xf>
    <xf numFmtId="0" fontId="67" fillId="0" borderId="66" xfId="4" quotePrefix="1" applyFont="1" applyBorder="1" applyAlignment="1">
      <alignment horizontal="justify" vertical="center" wrapText="1"/>
    </xf>
    <xf numFmtId="0" fontId="8" fillId="0" borderId="88" xfId="0" applyFont="1" applyBorder="1" applyAlignment="1" applyProtection="1">
      <alignment horizontal="center" vertical="center" textRotation="90"/>
      <protection locked="0"/>
    </xf>
    <xf numFmtId="0" fontId="10" fillId="0" borderId="88" xfId="0" applyFont="1" applyBorder="1" applyAlignment="1" applyProtection="1">
      <alignment horizontal="center" vertical="center" textRotation="90"/>
      <protection hidden="1"/>
    </xf>
    <xf numFmtId="0" fontId="88" fillId="0" borderId="75" xfId="0" applyFont="1" applyBorder="1" applyAlignment="1">
      <alignment horizontal="left" vertical="center"/>
    </xf>
    <xf numFmtId="0" fontId="90" fillId="18" borderId="0" xfId="0" applyFont="1" applyFill="1" applyAlignment="1">
      <alignment horizontal="center" vertical="center"/>
    </xf>
    <xf numFmtId="0" fontId="89" fillId="18" borderId="0" xfId="0" applyFont="1" applyFill="1" applyAlignment="1">
      <alignment horizontal="left" vertical="center"/>
    </xf>
    <xf numFmtId="0" fontId="84" fillId="2" borderId="0" xfId="0" applyFont="1" applyFill="1"/>
    <xf numFmtId="0" fontId="84" fillId="10" borderId="0" xfId="0" applyFont="1" applyFill="1" applyAlignment="1">
      <alignment horizontal="center" vertical="center"/>
    </xf>
    <xf numFmtId="0" fontId="84" fillId="10" borderId="0" xfId="0" applyFont="1" applyFill="1" applyAlignment="1">
      <alignment horizontal="left" vertical="center"/>
    </xf>
    <xf numFmtId="0" fontId="84" fillId="10" borderId="0" xfId="0" applyFont="1" applyFill="1"/>
    <xf numFmtId="0" fontId="84" fillId="10" borderId="0" xfId="0" applyFont="1" applyFill="1" applyAlignment="1">
      <alignment horizontal="center"/>
    </xf>
    <xf numFmtId="9" fontId="84" fillId="10" borderId="0" xfId="0" applyNumberFormat="1" applyFont="1" applyFill="1"/>
    <xf numFmtId="0" fontId="91" fillId="11" borderId="73" xfId="0" applyFont="1" applyFill="1" applyBorder="1" applyAlignment="1">
      <alignment horizontal="left" vertical="center"/>
    </xf>
    <xf numFmtId="0" fontId="91" fillId="11" borderId="82" xfId="0" applyFont="1" applyFill="1" applyBorder="1" applyAlignment="1">
      <alignment horizontal="left" vertical="center"/>
    </xf>
    <xf numFmtId="0" fontId="92" fillId="10" borderId="84" xfId="0" applyFont="1" applyFill="1" applyBorder="1" applyAlignment="1" applyProtection="1">
      <alignment vertical="center"/>
      <protection locked="0"/>
    </xf>
    <xf numFmtId="0" fontId="92" fillId="10" borderId="85" xfId="0" applyFont="1" applyFill="1" applyBorder="1" applyAlignment="1" applyProtection="1">
      <alignment vertical="center"/>
      <protection locked="0"/>
    </xf>
    <xf numFmtId="0" fontId="92" fillId="10" borderId="86" xfId="0" applyFont="1" applyFill="1" applyBorder="1" applyAlignment="1" applyProtection="1">
      <alignment vertical="center"/>
      <protection locked="0"/>
    </xf>
    <xf numFmtId="0" fontId="93" fillId="10" borderId="85" xfId="0" applyFont="1" applyFill="1" applyBorder="1" applyAlignment="1" applyProtection="1">
      <alignment vertical="center" wrapText="1"/>
      <protection locked="0"/>
    </xf>
    <xf numFmtId="0" fontId="93" fillId="10" borderId="86" xfId="0" applyFont="1" applyFill="1" applyBorder="1" applyAlignment="1" applyProtection="1">
      <alignment vertical="center" wrapText="1"/>
      <protection locked="0"/>
    </xf>
    <xf numFmtId="0" fontId="60" fillId="10" borderId="0" xfId="0" applyFont="1" applyFill="1"/>
    <xf numFmtId="0" fontId="4" fillId="2" borderId="13" xfId="0" applyFont="1" applyFill="1" applyBorder="1"/>
    <xf numFmtId="0" fontId="92" fillId="10" borderId="80" xfId="0" applyFont="1" applyFill="1" applyBorder="1" applyAlignment="1" applyProtection="1">
      <alignment vertical="center"/>
      <protection locked="0"/>
    </xf>
    <xf numFmtId="0" fontId="84" fillId="10" borderId="13" xfId="0" applyFont="1" applyFill="1" applyBorder="1"/>
    <xf numFmtId="0" fontId="94" fillId="0" borderId="0" xfId="0" applyFont="1"/>
    <xf numFmtId="0" fontId="95" fillId="0" borderId="0" xfId="0" applyFont="1"/>
    <xf numFmtId="0" fontId="98" fillId="2" borderId="90" xfId="0" applyFont="1" applyFill="1" applyBorder="1" applyAlignment="1">
      <alignment horizontal="center" vertical="center" wrapText="1"/>
    </xf>
    <xf numFmtId="0" fontId="98" fillId="2" borderId="11" xfId="0" applyFont="1" applyFill="1" applyBorder="1" applyAlignment="1">
      <alignment horizontal="center" vertical="center" wrapText="1"/>
    </xf>
    <xf numFmtId="0" fontId="98" fillId="2" borderId="91" xfId="0" applyFont="1" applyFill="1" applyBorder="1" applyAlignment="1">
      <alignment horizontal="center" vertical="center" wrapText="1"/>
    </xf>
    <xf numFmtId="0" fontId="96" fillId="2" borderId="35" xfId="0" applyFont="1" applyFill="1" applyBorder="1" applyAlignment="1">
      <alignment horizontal="center" vertical="center" wrapText="1"/>
    </xf>
    <xf numFmtId="0" fontId="94" fillId="0" borderId="92" xfId="0" applyFont="1" applyBorder="1"/>
    <xf numFmtId="0" fontId="99" fillId="25" borderId="96" xfId="0" applyFont="1" applyFill="1" applyBorder="1" applyAlignment="1">
      <alignment horizontal="center" vertical="center"/>
    </xf>
    <xf numFmtId="0" fontId="99" fillId="25" borderId="24" xfId="0" applyFont="1" applyFill="1" applyBorder="1" applyAlignment="1">
      <alignment horizontal="center" vertical="center"/>
    </xf>
    <xf numFmtId="0" fontId="99" fillId="25" borderId="24" xfId="0" applyFont="1" applyFill="1" applyBorder="1" applyAlignment="1">
      <alignment horizontal="center" vertical="center" wrapText="1"/>
    </xf>
    <xf numFmtId="0" fontId="99" fillId="25" borderId="97" xfId="0" applyFont="1" applyFill="1" applyBorder="1" applyAlignment="1">
      <alignment horizontal="center" vertical="center" wrapText="1"/>
    </xf>
    <xf numFmtId="0" fontId="100" fillId="25" borderId="96" xfId="0" applyFont="1" applyFill="1" applyBorder="1" applyAlignment="1">
      <alignment vertical="center" wrapText="1"/>
    </xf>
    <xf numFmtId="0" fontId="98" fillId="2" borderId="24" xfId="0" applyFont="1" applyFill="1" applyBorder="1" applyAlignment="1">
      <alignment horizontal="center" vertical="center" wrapText="1"/>
    </xf>
    <xf numFmtId="0" fontId="101" fillId="0" borderId="24" xfId="0" applyFont="1" applyBorder="1" applyAlignment="1">
      <alignment horizontal="justify" vertical="center" wrapText="1"/>
    </xf>
    <xf numFmtId="0" fontId="100" fillId="25" borderId="98" xfId="0" applyFont="1" applyFill="1" applyBorder="1" applyAlignment="1">
      <alignment vertical="center" wrapText="1"/>
    </xf>
    <xf numFmtId="0" fontId="98" fillId="2" borderId="99" xfId="0" applyFont="1" applyFill="1" applyBorder="1" applyAlignment="1">
      <alignment horizontal="center" vertical="center" wrapText="1"/>
    </xf>
    <xf numFmtId="0" fontId="101" fillId="0" borderId="99" xfId="0" applyFont="1" applyBorder="1" applyAlignment="1">
      <alignment horizontal="justify" vertical="center" wrapText="1"/>
    </xf>
    <xf numFmtId="0" fontId="102" fillId="0" borderId="0" xfId="4" applyFont="1"/>
    <xf numFmtId="0" fontId="98" fillId="2" borderId="35" xfId="0" applyFont="1" applyFill="1" applyBorder="1" applyAlignment="1">
      <alignment horizontal="center" vertical="center" wrapText="1"/>
    </xf>
    <xf numFmtId="0" fontId="101" fillId="2" borderId="24" xfId="0" applyFont="1" applyFill="1" applyBorder="1" applyAlignment="1">
      <alignment horizontal="justify" vertical="center" wrapText="1"/>
    </xf>
    <xf numFmtId="0" fontId="98" fillId="2" borderId="14"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96" fillId="2" borderId="14" xfId="0" applyFont="1" applyFill="1" applyBorder="1" applyAlignment="1">
      <alignment horizontal="center" vertical="center" wrapText="1"/>
    </xf>
    <xf numFmtId="14" fontId="101" fillId="2" borderId="97" xfId="0" applyNumberFormat="1" applyFont="1" applyFill="1" applyBorder="1" applyAlignment="1">
      <alignment horizontal="center" vertical="center" wrapText="1"/>
    </xf>
    <xf numFmtId="0" fontId="101" fillId="2" borderId="97" xfId="0" applyFont="1" applyFill="1" applyBorder="1" applyAlignment="1">
      <alignment horizontal="center" vertical="center" wrapText="1"/>
    </xf>
    <xf numFmtId="0" fontId="101" fillId="2" borderId="100" xfId="0" applyFont="1" applyFill="1" applyBorder="1" applyAlignment="1">
      <alignment horizontal="center" vertical="center" wrapText="1"/>
    </xf>
    <xf numFmtId="0" fontId="101" fillId="0" borderId="0" xfId="0" applyFont="1" applyAlignment="1">
      <alignment wrapText="1"/>
    </xf>
    <xf numFmtId="0" fontId="101" fillId="0" borderId="24" xfId="0" applyFont="1" applyBorder="1" applyAlignment="1">
      <alignment horizontal="center" vertical="center" wrapText="1"/>
    </xf>
    <xf numFmtId="0" fontId="101" fillId="0" borderId="99" xfId="0" applyFont="1" applyBorder="1" applyAlignment="1">
      <alignment horizontal="center" vertical="center" wrapText="1"/>
    </xf>
    <xf numFmtId="0" fontId="100" fillId="2" borderId="24" xfId="0" applyFont="1" applyFill="1" applyBorder="1" applyAlignment="1">
      <alignment horizontal="center" vertical="center" wrapText="1"/>
    </xf>
    <xf numFmtId="0" fontId="100" fillId="2" borderId="99" xfId="0" applyFont="1" applyFill="1" applyBorder="1" applyAlignment="1">
      <alignment horizontal="center" vertical="center" wrapText="1"/>
    </xf>
    <xf numFmtId="0" fontId="71" fillId="0" borderId="0" xfId="0" applyFont="1" applyAlignment="1">
      <alignment horizontal="left" vertical="top" wrapText="1"/>
    </xf>
    <xf numFmtId="0" fontId="71" fillId="0" borderId="0" xfId="0" applyFont="1" applyAlignment="1">
      <alignment horizontal="left" vertical="top"/>
    </xf>
    <xf numFmtId="0" fontId="79" fillId="21" borderId="0" xfId="0" applyFont="1" applyFill="1" applyAlignment="1">
      <alignment horizontal="center" vertical="center" wrapText="1"/>
    </xf>
    <xf numFmtId="0" fontId="79" fillId="21" borderId="0" xfId="0" applyFont="1" applyFill="1" applyAlignment="1">
      <alignment horizontal="center" vertical="center"/>
    </xf>
    <xf numFmtId="0" fontId="0" fillId="0" borderId="0" xfId="0" applyAlignment="1">
      <alignment horizontal="left" vertical="top"/>
    </xf>
    <xf numFmtId="0" fontId="72" fillId="0" borderId="0" xfId="0" applyFont="1" applyAlignment="1">
      <alignment horizontal="left" vertical="top" wrapText="1"/>
    </xf>
    <xf numFmtId="0" fontId="72" fillId="0" borderId="0" xfId="0" applyFont="1" applyAlignment="1">
      <alignment horizontal="left" vertical="top"/>
    </xf>
    <xf numFmtId="0" fontId="73" fillId="0" borderId="0" xfId="0" applyFont="1" applyAlignment="1">
      <alignment horizontal="left" vertical="top"/>
    </xf>
    <xf numFmtId="0" fontId="74" fillId="20" borderId="0" xfId="0" applyFont="1" applyFill="1" applyAlignment="1">
      <alignment horizontal="center" vertical="top" wrapText="1"/>
    </xf>
    <xf numFmtId="0" fontId="74" fillId="0" borderId="0" xfId="0" applyFont="1" applyAlignment="1">
      <alignment horizontal="center" vertical="top" wrapText="1"/>
    </xf>
    <xf numFmtId="0" fontId="80" fillId="4" borderId="0" xfId="5" applyFont="1" applyFill="1" applyAlignment="1" applyProtection="1">
      <alignment horizontal="left" vertical="center"/>
    </xf>
    <xf numFmtId="0" fontId="81" fillId="0" borderId="0" xfId="0" applyFont="1" applyAlignment="1">
      <alignment horizontal="center" vertical="center" wrapText="1"/>
    </xf>
    <xf numFmtId="0" fontId="82" fillId="18" borderId="0" xfId="0" applyFont="1" applyFill="1" applyAlignment="1">
      <alignment horizontal="center" vertical="center"/>
    </xf>
    <xf numFmtId="0" fontId="82" fillId="22" borderId="0" xfId="0" applyFont="1" applyFill="1" applyAlignment="1">
      <alignment horizontal="center" vertical="center"/>
    </xf>
    <xf numFmtId="0" fontId="17" fillId="2" borderId="10" xfId="2" applyFont="1" applyFill="1" applyBorder="1" applyAlignment="1">
      <alignment horizontal="left" vertical="top" wrapText="1"/>
    </xf>
    <xf numFmtId="0" fontId="17" fillId="2" borderId="0" xfId="2" applyFont="1" applyFill="1" applyAlignment="1">
      <alignment horizontal="left" vertical="top" wrapText="1"/>
    </xf>
    <xf numFmtId="0" fontId="17" fillId="2" borderId="11" xfId="2" applyFont="1" applyFill="1" applyBorder="1" applyAlignment="1">
      <alignment horizontal="left" vertical="top" wrapText="1"/>
    </xf>
    <xf numFmtId="0" fontId="22" fillId="2" borderId="27" xfId="0" applyFont="1" applyFill="1" applyBorder="1" applyAlignment="1">
      <alignment horizontal="left" vertical="center" wrapText="1"/>
    </xf>
    <xf numFmtId="0" fontId="22" fillId="2" borderId="28" xfId="0" applyFont="1" applyFill="1" applyBorder="1" applyAlignment="1">
      <alignment horizontal="left" vertical="center" wrapText="1"/>
    </xf>
    <xf numFmtId="0" fontId="23" fillId="2" borderId="25" xfId="2" applyFont="1" applyFill="1" applyBorder="1" applyAlignment="1">
      <alignment horizontal="justify" vertical="center" wrapText="1"/>
    </xf>
    <xf numFmtId="0" fontId="23" fillId="2" borderId="26" xfId="2" applyFont="1" applyFill="1" applyBorder="1" applyAlignment="1">
      <alignment horizontal="justify" vertical="center" wrapText="1"/>
    </xf>
    <xf numFmtId="0" fontId="22" fillId="2" borderId="29" xfId="0" applyFont="1" applyFill="1" applyBorder="1" applyAlignment="1">
      <alignment horizontal="left" vertical="center" wrapText="1"/>
    </xf>
    <xf numFmtId="0" fontId="22" fillId="2" borderId="30" xfId="0" applyFont="1" applyFill="1" applyBorder="1" applyAlignment="1">
      <alignment horizontal="left" vertical="center" wrapText="1"/>
    </xf>
    <xf numFmtId="0" fontId="23" fillId="2" borderId="31" xfId="0" applyFont="1" applyFill="1" applyBorder="1" applyAlignment="1">
      <alignment horizontal="justify" vertical="center" wrapText="1"/>
    </xf>
    <xf numFmtId="0" fontId="23" fillId="2" borderId="32" xfId="0" applyFont="1" applyFill="1" applyBorder="1" applyAlignment="1">
      <alignment horizontal="justify" vertical="center" wrapText="1"/>
    </xf>
    <xf numFmtId="0" fontId="22" fillId="2" borderId="23" xfId="0" applyFont="1" applyFill="1" applyBorder="1" applyAlignment="1">
      <alignment horizontal="left" vertical="center" wrapText="1"/>
    </xf>
    <xf numFmtId="0" fontId="22" fillId="2" borderId="24" xfId="0" applyFont="1" applyFill="1" applyBorder="1" applyAlignment="1">
      <alignment horizontal="left" vertical="center" wrapText="1"/>
    </xf>
    <xf numFmtId="0" fontId="22" fillId="2" borderId="19" xfId="3" applyFont="1" applyFill="1" applyBorder="1" applyAlignment="1">
      <alignment horizontal="left" vertical="top" wrapText="1" readingOrder="1"/>
    </xf>
    <xf numFmtId="0" fontId="22" fillId="2" borderId="20" xfId="3" applyFont="1" applyFill="1" applyBorder="1" applyAlignment="1">
      <alignment horizontal="left" vertical="top" wrapText="1" readingOrder="1"/>
    </xf>
    <xf numFmtId="0" fontId="23" fillId="2" borderId="21" xfId="2" applyFont="1" applyFill="1" applyBorder="1" applyAlignment="1">
      <alignment horizontal="justify" vertical="center" wrapText="1"/>
    </xf>
    <xf numFmtId="0" fontId="23" fillId="2" borderId="22" xfId="2" applyFont="1" applyFill="1" applyBorder="1" applyAlignment="1">
      <alignment horizontal="justify" vertical="center" wrapText="1"/>
    </xf>
    <xf numFmtId="0" fontId="22" fillId="12" borderId="15" xfId="3" applyFont="1" applyFill="1" applyBorder="1" applyAlignment="1">
      <alignment horizontal="center" vertical="center" wrapText="1"/>
    </xf>
    <xf numFmtId="0" fontId="22" fillId="12" borderId="16" xfId="3" applyFont="1" applyFill="1" applyBorder="1" applyAlignment="1">
      <alignment horizontal="center" vertical="center" wrapText="1"/>
    </xf>
    <xf numFmtId="0" fontId="22" fillId="12" borderId="17" xfId="2" applyFont="1" applyFill="1" applyBorder="1" applyAlignment="1">
      <alignment horizontal="center" vertical="center"/>
    </xf>
    <xf numFmtId="0" fontId="22" fillId="12" borderId="18" xfId="2" applyFont="1" applyFill="1" applyBorder="1" applyAlignment="1">
      <alignment horizontal="center" vertical="center"/>
    </xf>
    <xf numFmtId="0" fontId="16" fillId="12" borderId="4" xfId="2" applyFont="1" applyFill="1" applyBorder="1" applyAlignment="1">
      <alignment horizontal="center" vertical="center" wrapText="1"/>
    </xf>
    <xf numFmtId="0" fontId="16" fillId="12" borderId="5" xfId="2" applyFont="1" applyFill="1" applyBorder="1" applyAlignment="1">
      <alignment horizontal="center" vertical="center" wrapText="1"/>
    </xf>
    <xf numFmtId="0" fontId="16" fillId="12" borderId="6" xfId="2" applyFont="1" applyFill="1" applyBorder="1" applyAlignment="1">
      <alignment horizontal="center" vertical="center" wrapText="1"/>
    </xf>
    <xf numFmtId="0" fontId="17" fillId="0" borderId="10" xfId="2" quotePrefix="1" applyFont="1" applyBorder="1" applyAlignment="1">
      <alignment horizontal="left" vertical="center" wrapText="1"/>
    </xf>
    <xf numFmtId="0" fontId="17" fillId="0" borderId="0" xfId="2" quotePrefix="1" applyFont="1" applyAlignment="1">
      <alignment horizontal="left" vertical="center" wrapText="1"/>
    </xf>
    <xf numFmtId="0" fontId="17" fillId="0" borderId="11" xfId="2" quotePrefix="1" applyFont="1" applyBorder="1" applyAlignment="1">
      <alignment horizontal="left" vertical="center" wrapText="1"/>
    </xf>
    <xf numFmtId="0" fontId="17" fillId="0" borderId="12" xfId="2" quotePrefix="1" applyFont="1" applyBorder="1" applyAlignment="1">
      <alignment horizontal="left" vertical="center" wrapText="1"/>
    </xf>
    <xf numFmtId="0" fontId="17" fillId="0" borderId="13" xfId="2" quotePrefix="1" applyFont="1" applyBorder="1" applyAlignment="1">
      <alignment horizontal="left" vertical="center" wrapText="1"/>
    </xf>
    <xf numFmtId="0" fontId="17" fillId="0" borderId="14" xfId="2" quotePrefix="1" applyFont="1" applyBorder="1" applyAlignment="1">
      <alignment horizontal="left" vertical="center" wrapText="1"/>
    </xf>
    <xf numFmtId="0" fontId="19" fillId="2" borderId="7" xfId="2" quotePrefix="1" applyFont="1" applyFill="1" applyBorder="1" applyAlignment="1">
      <alignment horizontal="left" vertical="top" wrapText="1"/>
    </xf>
    <xf numFmtId="0" fontId="10" fillId="2" borderId="8" xfId="2" quotePrefix="1" applyFont="1" applyFill="1" applyBorder="1" applyAlignment="1">
      <alignment horizontal="left" vertical="top" wrapText="1"/>
    </xf>
    <xf numFmtId="0" fontId="10" fillId="2" borderId="9" xfId="2" quotePrefix="1" applyFont="1" applyFill="1" applyBorder="1" applyAlignment="1">
      <alignment horizontal="left" vertical="top" wrapText="1"/>
    </xf>
    <xf numFmtId="0" fontId="8" fillId="2" borderId="12" xfId="2" quotePrefix="1" applyFont="1" applyFill="1" applyBorder="1" applyAlignment="1">
      <alignment horizontal="justify" vertical="center" wrapText="1"/>
    </xf>
    <xf numFmtId="0" fontId="8" fillId="2" borderId="13" xfId="2" quotePrefix="1" applyFont="1" applyFill="1" applyBorder="1" applyAlignment="1">
      <alignment horizontal="justify" vertical="center" wrapText="1"/>
    </xf>
    <xf numFmtId="0" fontId="8" fillId="2" borderId="14" xfId="2" quotePrefix="1" applyFont="1" applyFill="1" applyBorder="1" applyAlignment="1">
      <alignment horizontal="justify" vertical="center" wrapText="1"/>
    </xf>
    <xf numFmtId="0" fontId="17" fillId="0" borderId="10" xfId="2" quotePrefix="1" applyFont="1" applyBorder="1" applyAlignment="1">
      <alignment horizontal="left" vertical="top" wrapText="1"/>
    </xf>
    <xf numFmtId="0" fontId="17" fillId="0" borderId="0" xfId="2" quotePrefix="1" applyFont="1" applyAlignment="1">
      <alignment horizontal="left" vertical="top" wrapText="1"/>
    </xf>
    <xf numFmtId="0" fontId="17" fillId="0" borderId="11" xfId="2" quotePrefix="1" applyFont="1" applyBorder="1" applyAlignment="1">
      <alignment horizontal="left" vertical="top" wrapText="1"/>
    </xf>
    <xf numFmtId="0" fontId="67" fillId="13" borderId="3" xfId="0" applyFont="1" applyFill="1" applyBorder="1" applyAlignment="1">
      <alignment horizontal="justify" vertical="center" wrapText="1"/>
    </xf>
    <xf numFmtId="0" fontId="0" fillId="0" borderId="0" xfId="0" applyAlignment="1">
      <alignment horizontal="left" vertical="center" wrapText="1"/>
    </xf>
    <xf numFmtId="0" fontId="67" fillId="13" borderId="3" xfId="0" applyFont="1" applyFill="1" applyBorder="1" applyAlignment="1">
      <alignment horizontal="left" wrapText="1"/>
    </xf>
    <xf numFmtId="0" fontId="85" fillId="24" borderId="37" xfId="0" applyFont="1" applyFill="1" applyBorder="1" applyAlignment="1">
      <alignment horizontal="center" wrapText="1"/>
    </xf>
    <xf numFmtId="0" fontId="85" fillId="24" borderId="38" xfId="0" applyFont="1" applyFill="1" applyBorder="1" applyAlignment="1">
      <alignment horizontal="center" wrapText="1"/>
    </xf>
    <xf numFmtId="0" fontId="85" fillId="24" borderId="39" xfId="0" applyFont="1" applyFill="1" applyBorder="1" applyAlignment="1">
      <alignment horizontal="center" wrapText="1"/>
    </xf>
    <xf numFmtId="0" fontId="26" fillId="0" borderId="40" xfId="0" applyFont="1" applyBorder="1" applyAlignment="1">
      <alignment horizontal="center" vertical="center" wrapText="1"/>
    </xf>
    <xf numFmtId="0" fontId="26" fillId="0" borderId="41" xfId="0" applyFont="1" applyBorder="1" applyAlignment="1">
      <alignment horizontal="center" vertical="center"/>
    </xf>
    <xf numFmtId="0" fontId="26" fillId="0" borderId="42" xfId="0" applyFont="1" applyBorder="1" applyAlignment="1">
      <alignment horizontal="center" vertical="center"/>
    </xf>
    <xf numFmtId="0" fontId="26" fillId="0" borderId="10" xfId="0" applyFont="1" applyBorder="1" applyAlignment="1">
      <alignment horizontal="center" vertical="center"/>
    </xf>
    <xf numFmtId="0" fontId="26" fillId="0" borderId="0" xfId="0" applyFont="1" applyAlignment="1">
      <alignment horizontal="center" vertical="center"/>
    </xf>
    <xf numFmtId="0" fontId="26" fillId="0" borderId="11" xfId="0" applyFont="1" applyBorder="1" applyAlignment="1">
      <alignment horizontal="center" vertical="center"/>
    </xf>
    <xf numFmtId="0" fontId="26" fillId="0" borderId="33" xfId="0" applyFont="1" applyBorder="1" applyAlignment="1">
      <alignment horizontal="center" vertical="center"/>
    </xf>
    <xf numFmtId="0" fontId="26" fillId="0" borderId="34" xfId="0" applyFont="1" applyBorder="1" applyAlignment="1">
      <alignment horizontal="center" vertical="center"/>
    </xf>
    <xf numFmtId="0" fontId="26" fillId="0" borderId="35" xfId="0" applyFont="1" applyBorder="1" applyAlignment="1">
      <alignment horizontal="center" vertical="center"/>
    </xf>
    <xf numFmtId="0" fontId="26" fillId="0" borderId="41" xfId="0" applyFont="1" applyBorder="1" applyAlignment="1">
      <alignment horizontal="center" vertical="center" wrapText="1"/>
    </xf>
    <xf numFmtId="0" fontId="27" fillId="15" borderId="10" xfId="0" applyFont="1" applyFill="1" applyBorder="1" applyAlignment="1" applyProtection="1">
      <alignment horizontal="center" vertical="center" wrapText="1" readingOrder="1"/>
      <protection hidden="1"/>
    </xf>
    <xf numFmtId="0" fontId="27" fillId="15" borderId="0" xfId="0" applyFont="1" applyFill="1" applyAlignment="1" applyProtection="1">
      <alignment horizontal="center" vertical="center" wrapText="1" readingOrder="1"/>
      <protection hidden="1"/>
    </xf>
    <xf numFmtId="0" fontId="27" fillId="15" borderId="33" xfId="0" applyFont="1" applyFill="1" applyBorder="1" applyAlignment="1" applyProtection="1">
      <alignment horizontal="center" vertical="center" wrapText="1" readingOrder="1"/>
      <protection hidden="1"/>
    </xf>
    <xf numFmtId="0" fontId="27" fillId="15" borderId="34" xfId="0" applyFont="1" applyFill="1" applyBorder="1" applyAlignment="1" applyProtection="1">
      <alignment horizontal="center" vertical="center" wrapText="1" readingOrder="1"/>
      <protection hidden="1"/>
    </xf>
    <xf numFmtId="0" fontId="27" fillId="15" borderId="11" xfId="0" applyFont="1" applyFill="1" applyBorder="1" applyAlignment="1" applyProtection="1">
      <alignment horizontal="center" vertical="center" wrapText="1" readingOrder="1"/>
      <protection hidden="1"/>
    </xf>
    <xf numFmtId="0" fontId="27" fillId="15" borderId="35" xfId="0" applyFont="1" applyFill="1" applyBorder="1" applyAlignment="1" applyProtection="1">
      <alignment horizontal="center" vertical="center" wrapText="1" readingOrder="1"/>
      <protection hidden="1"/>
    </xf>
    <xf numFmtId="0" fontId="27" fillId="16" borderId="10" xfId="0" applyFont="1" applyFill="1" applyBorder="1" applyAlignment="1" applyProtection="1">
      <alignment horizontal="center" wrapText="1" readingOrder="1"/>
      <protection hidden="1"/>
    </xf>
    <xf numFmtId="0" fontId="27" fillId="16" borderId="0" xfId="0" applyFont="1" applyFill="1" applyAlignment="1" applyProtection="1">
      <alignment horizontal="center" wrapText="1" readingOrder="1"/>
      <protection hidden="1"/>
    </xf>
    <xf numFmtId="0" fontId="27" fillId="16" borderId="33" xfId="0" applyFont="1" applyFill="1" applyBorder="1" applyAlignment="1" applyProtection="1">
      <alignment horizontal="center" wrapText="1" readingOrder="1"/>
      <protection hidden="1"/>
    </xf>
    <xf numFmtId="0" fontId="27" fillId="16" borderId="34" xfId="0" applyFont="1" applyFill="1" applyBorder="1" applyAlignment="1" applyProtection="1">
      <alignment horizontal="center" wrapText="1" readingOrder="1"/>
      <protection hidden="1"/>
    </xf>
    <xf numFmtId="0" fontId="27" fillId="16" borderId="11" xfId="0" applyFont="1" applyFill="1" applyBorder="1" applyAlignment="1" applyProtection="1">
      <alignment horizontal="center" wrapText="1" readingOrder="1"/>
      <protection hidden="1"/>
    </xf>
    <xf numFmtId="0" fontId="27" fillId="16" borderId="35" xfId="0" applyFont="1" applyFill="1" applyBorder="1" applyAlignment="1" applyProtection="1">
      <alignment horizontal="center" wrapText="1" readingOrder="1"/>
      <protection hidden="1"/>
    </xf>
    <xf numFmtId="0" fontId="27" fillId="8" borderId="10" xfId="0" applyFont="1" applyFill="1" applyBorder="1" applyAlignment="1" applyProtection="1">
      <alignment horizontal="center" wrapText="1" readingOrder="1"/>
      <protection hidden="1"/>
    </xf>
    <xf numFmtId="0" fontId="27" fillId="8" borderId="0" xfId="0" applyFont="1" applyFill="1" applyAlignment="1" applyProtection="1">
      <alignment horizontal="center" wrapText="1" readingOrder="1"/>
      <protection hidden="1"/>
    </xf>
    <xf numFmtId="0" fontId="27" fillId="8" borderId="33" xfId="0" applyFont="1" applyFill="1" applyBorder="1" applyAlignment="1" applyProtection="1">
      <alignment horizontal="center" wrapText="1" readingOrder="1"/>
      <protection hidden="1"/>
    </xf>
    <xf numFmtId="0" fontId="27" fillId="8" borderId="34" xfId="0" applyFont="1" applyFill="1" applyBorder="1" applyAlignment="1" applyProtection="1">
      <alignment horizontal="center" wrapText="1" readingOrder="1"/>
      <protection hidden="1"/>
    </xf>
    <xf numFmtId="0" fontId="27" fillId="8" borderId="11" xfId="0" applyFont="1" applyFill="1" applyBorder="1" applyAlignment="1" applyProtection="1">
      <alignment horizontal="center" wrapText="1" readingOrder="1"/>
      <protection hidden="1"/>
    </xf>
    <xf numFmtId="0" fontId="27" fillId="8" borderId="35" xfId="0" applyFont="1" applyFill="1" applyBorder="1" applyAlignment="1" applyProtection="1">
      <alignment horizontal="center" wrapText="1" readingOrder="1"/>
      <protection hidden="1"/>
    </xf>
    <xf numFmtId="0" fontId="27" fillId="6" borderId="10" xfId="0" applyFont="1" applyFill="1" applyBorder="1" applyAlignment="1" applyProtection="1">
      <alignment horizontal="center" wrapText="1" readingOrder="1"/>
      <protection hidden="1"/>
    </xf>
    <xf numFmtId="0" fontId="27" fillId="6" borderId="0" xfId="0" applyFont="1" applyFill="1" applyAlignment="1" applyProtection="1">
      <alignment horizontal="center" wrapText="1" readingOrder="1"/>
      <protection hidden="1"/>
    </xf>
    <xf numFmtId="0" fontId="27" fillId="6" borderId="33" xfId="0" applyFont="1" applyFill="1" applyBorder="1" applyAlignment="1" applyProtection="1">
      <alignment horizontal="center" wrapText="1" readingOrder="1"/>
      <protection hidden="1"/>
    </xf>
    <xf numFmtId="0" fontId="27" fillId="6" borderId="34" xfId="0" applyFont="1" applyFill="1" applyBorder="1" applyAlignment="1" applyProtection="1">
      <alignment horizontal="center" wrapText="1" readingOrder="1"/>
      <protection hidden="1"/>
    </xf>
    <xf numFmtId="0" fontId="27" fillId="6" borderId="11" xfId="0" applyFont="1" applyFill="1" applyBorder="1" applyAlignment="1" applyProtection="1">
      <alignment horizontal="center" wrapText="1" readingOrder="1"/>
      <protection hidden="1"/>
    </xf>
    <xf numFmtId="0" fontId="27" fillId="6" borderId="35" xfId="0" applyFont="1" applyFill="1" applyBorder="1" applyAlignment="1" applyProtection="1">
      <alignment horizontal="center" wrapText="1" readingOrder="1"/>
      <protection hidden="1"/>
    </xf>
    <xf numFmtId="0" fontId="27" fillId="16" borderId="41" xfId="0" applyFont="1" applyFill="1" applyBorder="1" applyAlignment="1" applyProtection="1">
      <alignment horizontal="center" wrapText="1" readingOrder="1"/>
      <protection hidden="1"/>
    </xf>
    <xf numFmtId="0" fontId="27" fillId="16" borderId="42" xfId="0" applyFont="1" applyFill="1" applyBorder="1" applyAlignment="1" applyProtection="1">
      <alignment horizontal="center" wrapText="1" readingOrder="1"/>
      <protection hidden="1"/>
    </xf>
    <xf numFmtId="0" fontId="27" fillId="6" borderId="40" xfId="0" applyFont="1" applyFill="1" applyBorder="1" applyAlignment="1" applyProtection="1">
      <alignment horizontal="center" wrapText="1" readingOrder="1"/>
      <protection hidden="1"/>
    </xf>
    <xf numFmtId="0" fontId="27" fillId="6" borderId="41" xfId="0" applyFont="1" applyFill="1" applyBorder="1" applyAlignment="1" applyProtection="1">
      <alignment horizontal="center" wrapText="1" readingOrder="1"/>
      <protection hidden="1"/>
    </xf>
    <xf numFmtId="0" fontId="27" fillId="6" borderId="42" xfId="0" applyFont="1" applyFill="1" applyBorder="1" applyAlignment="1" applyProtection="1">
      <alignment horizontal="center" wrapText="1" readingOrder="1"/>
      <protection hidden="1"/>
    </xf>
    <xf numFmtId="0" fontId="27" fillId="15" borderId="40" xfId="0" applyFont="1" applyFill="1" applyBorder="1" applyAlignment="1" applyProtection="1">
      <alignment horizontal="center" vertical="center" wrapText="1" readingOrder="1"/>
      <protection hidden="1"/>
    </xf>
    <xf numFmtId="0" fontId="27" fillId="15" borderId="41" xfId="0" applyFont="1" applyFill="1" applyBorder="1" applyAlignment="1" applyProtection="1">
      <alignment horizontal="center" vertical="center" wrapText="1" readingOrder="1"/>
      <protection hidden="1"/>
    </xf>
    <xf numFmtId="0" fontId="27" fillId="15" borderId="42" xfId="0" applyFont="1" applyFill="1" applyBorder="1" applyAlignment="1" applyProtection="1">
      <alignment horizontal="center" vertical="center" wrapText="1" readingOrder="1"/>
      <protection hidden="1"/>
    </xf>
    <xf numFmtId="0" fontId="27" fillId="8" borderId="40" xfId="0" applyFont="1" applyFill="1" applyBorder="1" applyAlignment="1" applyProtection="1">
      <alignment horizontal="center" wrapText="1" readingOrder="1"/>
      <protection hidden="1"/>
    </xf>
    <xf numFmtId="0" fontId="27" fillId="8" borderId="41" xfId="0" applyFont="1" applyFill="1" applyBorder="1" applyAlignment="1" applyProtection="1">
      <alignment horizontal="center" wrapText="1" readingOrder="1"/>
      <protection hidden="1"/>
    </xf>
    <xf numFmtId="0" fontId="27" fillId="8" borderId="42" xfId="0" applyFont="1" applyFill="1" applyBorder="1" applyAlignment="1" applyProtection="1">
      <alignment horizontal="center" wrapText="1" readingOrder="1"/>
      <protection hidden="1"/>
    </xf>
    <xf numFmtId="0" fontId="27" fillId="16" borderId="40" xfId="0" applyFont="1" applyFill="1" applyBorder="1" applyAlignment="1" applyProtection="1">
      <alignment horizontal="center" wrapText="1" readingOrder="1"/>
      <protection hidden="1"/>
    </xf>
    <xf numFmtId="0" fontId="28" fillId="8" borderId="43" xfId="0" applyFont="1" applyFill="1" applyBorder="1" applyAlignment="1">
      <alignment horizontal="center" vertical="center" wrapText="1" readingOrder="1"/>
    </xf>
    <xf numFmtId="0" fontId="28" fillId="8" borderId="44" xfId="0" applyFont="1" applyFill="1" applyBorder="1" applyAlignment="1">
      <alignment horizontal="center" vertical="center" wrapText="1" readingOrder="1"/>
    </xf>
    <xf numFmtId="0" fontId="28" fillId="8" borderId="45" xfId="0" applyFont="1" applyFill="1" applyBorder="1" applyAlignment="1">
      <alignment horizontal="center" vertical="center" wrapText="1" readingOrder="1"/>
    </xf>
    <xf numFmtId="0" fontId="28" fillId="8" borderId="46" xfId="0" applyFont="1" applyFill="1" applyBorder="1" applyAlignment="1">
      <alignment horizontal="center" vertical="center" wrapText="1" readingOrder="1"/>
    </xf>
    <xf numFmtId="0" fontId="28" fillId="8" borderId="0" xfId="0" applyFont="1" applyFill="1" applyAlignment="1">
      <alignment horizontal="center" vertical="center" wrapText="1" readingOrder="1"/>
    </xf>
    <xf numFmtId="0" fontId="28" fillId="8" borderId="47" xfId="0" applyFont="1" applyFill="1" applyBorder="1" applyAlignment="1">
      <alignment horizontal="center" vertical="center" wrapText="1" readingOrder="1"/>
    </xf>
    <xf numFmtId="0" fontId="28" fillId="8" borderId="48" xfId="0" applyFont="1" applyFill="1" applyBorder="1" applyAlignment="1">
      <alignment horizontal="center" vertical="center" wrapText="1" readingOrder="1"/>
    </xf>
    <xf numFmtId="0" fontId="28" fillId="8" borderId="49" xfId="0" applyFont="1" applyFill="1" applyBorder="1" applyAlignment="1">
      <alignment horizontal="center" vertical="center" wrapText="1" readingOrder="1"/>
    </xf>
    <xf numFmtId="0" fontId="28" fillId="8" borderId="50" xfId="0" applyFont="1" applyFill="1" applyBorder="1" applyAlignment="1">
      <alignment horizontal="center" vertical="center" wrapText="1" readingOrder="1"/>
    </xf>
    <xf numFmtId="0" fontId="28" fillId="6" borderId="43" xfId="0" applyFont="1" applyFill="1" applyBorder="1" applyAlignment="1">
      <alignment horizontal="center" vertical="center" wrapText="1" readingOrder="1"/>
    </xf>
    <xf numFmtId="0" fontId="28" fillId="6" borderId="44" xfId="0" applyFont="1" applyFill="1" applyBorder="1" applyAlignment="1">
      <alignment horizontal="center" vertical="center" wrapText="1" readingOrder="1"/>
    </xf>
    <xf numFmtId="0" fontId="28" fillId="6" borderId="45" xfId="0" applyFont="1" applyFill="1" applyBorder="1" applyAlignment="1">
      <alignment horizontal="center" vertical="center" wrapText="1" readingOrder="1"/>
    </xf>
    <xf numFmtId="0" fontId="28" fillId="6" borderId="46" xfId="0" applyFont="1" applyFill="1" applyBorder="1" applyAlignment="1">
      <alignment horizontal="center" vertical="center" wrapText="1" readingOrder="1"/>
    </xf>
    <xf numFmtId="0" fontId="28" fillId="6" borderId="0" xfId="0" applyFont="1" applyFill="1" applyAlignment="1">
      <alignment horizontal="center" vertical="center" wrapText="1" readingOrder="1"/>
    </xf>
    <xf numFmtId="0" fontId="28" fillId="6" borderId="47" xfId="0" applyFont="1" applyFill="1" applyBorder="1" applyAlignment="1">
      <alignment horizontal="center" vertical="center" wrapText="1" readingOrder="1"/>
    </xf>
    <xf numFmtId="0" fontId="28" fillId="6" borderId="48" xfId="0" applyFont="1" applyFill="1" applyBorder="1" applyAlignment="1">
      <alignment horizontal="center" vertical="center" wrapText="1" readingOrder="1"/>
    </xf>
    <xf numFmtId="0" fontId="28" fillId="6" borderId="49" xfId="0" applyFont="1" applyFill="1" applyBorder="1" applyAlignment="1">
      <alignment horizontal="center" vertical="center" wrapText="1" readingOrder="1"/>
    </xf>
    <xf numFmtId="0" fontId="28" fillId="6" borderId="50" xfId="0" applyFont="1" applyFill="1" applyBorder="1" applyAlignment="1">
      <alignment horizontal="center" vertical="center" wrapText="1" readingOrder="1"/>
    </xf>
    <xf numFmtId="0" fontId="28" fillId="15" borderId="43" xfId="0" applyFont="1" applyFill="1" applyBorder="1" applyAlignment="1">
      <alignment horizontal="center" vertical="center" wrapText="1" readingOrder="1"/>
    </xf>
    <xf numFmtId="0" fontId="28" fillId="15" borderId="44" xfId="0" applyFont="1" applyFill="1" applyBorder="1" applyAlignment="1">
      <alignment horizontal="center" vertical="center" wrapText="1" readingOrder="1"/>
    </xf>
    <xf numFmtId="0" fontId="28" fillId="15" borderId="45" xfId="0" applyFont="1" applyFill="1" applyBorder="1" applyAlignment="1">
      <alignment horizontal="center" vertical="center" wrapText="1" readingOrder="1"/>
    </xf>
    <xf numFmtId="0" fontId="28" fillId="15" borderId="46" xfId="0" applyFont="1" applyFill="1" applyBorder="1" applyAlignment="1">
      <alignment horizontal="center" vertical="center" wrapText="1" readingOrder="1"/>
    </xf>
    <xf numFmtId="0" fontId="28" fillId="15" borderId="0" xfId="0" applyFont="1" applyFill="1" applyAlignment="1">
      <alignment horizontal="center" vertical="center" wrapText="1" readingOrder="1"/>
    </xf>
    <xf numFmtId="0" fontId="28" fillId="15" borderId="47" xfId="0" applyFont="1" applyFill="1" applyBorder="1" applyAlignment="1">
      <alignment horizontal="center" vertical="center" wrapText="1" readingOrder="1"/>
    </xf>
    <xf numFmtId="0" fontId="28" fillId="15" borderId="48" xfId="0" applyFont="1" applyFill="1" applyBorder="1" applyAlignment="1">
      <alignment horizontal="center" vertical="center" wrapText="1" readingOrder="1"/>
    </xf>
    <xf numFmtId="0" fontId="28" fillId="15" borderId="49" xfId="0" applyFont="1" applyFill="1" applyBorder="1" applyAlignment="1">
      <alignment horizontal="center" vertical="center" wrapText="1" readingOrder="1"/>
    </xf>
    <xf numFmtId="0" fontId="28" fillId="15" borderId="50" xfId="0" applyFont="1" applyFill="1" applyBorder="1" applyAlignment="1">
      <alignment horizontal="center" vertical="center" wrapText="1" readingOrder="1"/>
    </xf>
    <xf numFmtId="0" fontId="28" fillId="16" borderId="43" xfId="0" applyFont="1" applyFill="1" applyBorder="1" applyAlignment="1">
      <alignment horizontal="center" vertical="center" wrapText="1" readingOrder="1"/>
    </xf>
    <xf numFmtId="0" fontId="28" fillId="16" borderId="44" xfId="0" applyFont="1" applyFill="1" applyBorder="1" applyAlignment="1">
      <alignment horizontal="center" vertical="center" wrapText="1" readingOrder="1"/>
    </xf>
    <xf numFmtId="0" fontId="28" fillId="16" borderId="45" xfId="0" applyFont="1" applyFill="1" applyBorder="1" applyAlignment="1">
      <alignment horizontal="center" vertical="center" wrapText="1" readingOrder="1"/>
    </xf>
    <xf numFmtId="0" fontId="28" fillId="16" borderId="46" xfId="0" applyFont="1" applyFill="1" applyBorder="1" applyAlignment="1">
      <alignment horizontal="center" vertical="center" wrapText="1" readingOrder="1"/>
    </xf>
    <xf numFmtId="0" fontId="28" fillId="16" borderId="0" xfId="0" applyFont="1" applyFill="1" applyAlignment="1">
      <alignment horizontal="center" vertical="center" wrapText="1" readingOrder="1"/>
    </xf>
    <xf numFmtId="0" fontId="28" fillId="16" borderId="47" xfId="0" applyFont="1" applyFill="1" applyBorder="1" applyAlignment="1">
      <alignment horizontal="center" vertical="center" wrapText="1" readingOrder="1"/>
    </xf>
    <xf numFmtId="0" fontId="28" fillId="16" borderId="48" xfId="0" applyFont="1" applyFill="1" applyBorder="1" applyAlignment="1">
      <alignment horizontal="center" vertical="center" wrapText="1" readingOrder="1"/>
    </xf>
    <xf numFmtId="0" fontId="28" fillId="16" borderId="49" xfId="0" applyFont="1" applyFill="1" applyBorder="1" applyAlignment="1">
      <alignment horizontal="center" vertical="center" wrapText="1" readingOrder="1"/>
    </xf>
    <xf numFmtId="0" fontId="28" fillId="16" borderId="50" xfId="0" applyFont="1" applyFill="1" applyBorder="1" applyAlignment="1">
      <alignment horizontal="center" vertical="center" wrapText="1" readingOrder="1"/>
    </xf>
    <xf numFmtId="0" fontId="5" fillId="0" borderId="0" xfId="0" applyFont="1" applyAlignment="1">
      <alignment horizontal="center" vertical="center" wrapText="1"/>
    </xf>
    <xf numFmtId="0" fontId="25" fillId="14" borderId="0" xfId="0" applyFont="1" applyFill="1" applyAlignment="1">
      <alignment horizontal="center" vertical="center" wrapText="1" readingOrder="1"/>
    </xf>
    <xf numFmtId="0" fontId="25" fillId="14" borderId="0" xfId="0" applyFont="1" applyFill="1" applyAlignment="1">
      <alignment horizontal="center" vertical="center" textRotation="90" wrapText="1" readingOrder="1"/>
    </xf>
    <xf numFmtId="0" fontId="25" fillId="14" borderId="11" xfId="0" applyFont="1" applyFill="1" applyBorder="1" applyAlignment="1">
      <alignment horizontal="center" vertical="center" textRotation="90" wrapText="1" readingOrder="1"/>
    </xf>
    <xf numFmtId="0" fontId="32" fillId="0" borderId="40" xfId="0" applyFont="1" applyBorder="1" applyAlignment="1">
      <alignment horizontal="center" vertical="center" wrapText="1"/>
    </xf>
    <xf numFmtId="0" fontId="32" fillId="0" borderId="41" xfId="0" applyFont="1" applyBorder="1" applyAlignment="1">
      <alignment horizontal="center" vertical="center"/>
    </xf>
    <xf numFmtId="0" fontId="32" fillId="0" borderId="42"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11" xfId="0" applyFont="1" applyBorder="1" applyAlignment="1">
      <alignment horizontal="center" vertical="center"/>
    </xf>
    <xf numFmtId="0" fontId="32" fillId="0" borderId="33" xfId="0" applyFont="1" applyBorder="1" applyAlignment="1">
      <alignment horizontal="center" vertical="center"/>
    </xf>
    <xf numFmtId="0" fontId="32" fillId="0" borderId="34" xfId="0" applyFont="1" applyBorder="1" applyAlignment="1">
      <alignment horizontal="center" vertical="center"/>
    </xf>
    <xf numFmtId="0" fontId="32" fillId="0" borderId="35" xfId="0" applyFont="1" applyBorder="1" applyAlignment="1">
      <alignment horizontal="center" vertical="center"/>
    </xf>
    <xf numFmtId="0" fontId="32" fillId="0" borderId="41" xfId="0" applyFont="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34" fillId="16" borderId="43" xfId="0" applyFont="1" applyFill="1" applyBorder="1" applyAlignment="1">
      <alignment horizontal="center" vertical="center" wrapText="1" readingOrder="1"/>
    </xf>
    <xf numFmtId="0" fontId="34" fillId="16" borderId="44" xfId="0" applyFont="1" applyFill="1" applyBorder="1" applyAlignment="1">
      <alignment horizontal="center" vertical="center" wrapText="1" readingOrder="1"/>
    </xf>
    <xf numFmtId="0" fontId="34" fillId="16" borderId="45" xfId="0" applyFont="1" applyFill="1" applyBorder="1" applyAlignment="1">
      <alignment horizontal="center" vertical="center" wrapText="1" readingOrder="1"/>
    </xf>
    <xf numFmtId="0" fontId="34" fillId="16" borderId="46" xfId="0" applyFont="1" applyFill="1" applyBorder="1" applyAlignment="1">
      <alignment horizontal="center" vertical="center" wrapText="1" readingOrder="1"/>
    </xf>
    <xf numFmtId="0" fontId="34" fillId="16" borderId="0" xfId="0" applyFont="1" applyFill="1" applyAlignment="1">
      <alignment horizontal="center" vertical="center" wrapText="1" readingOrder="1"/>
    </xf>
    <xf numFmtId="0" fontId="34" fillId="16" borderId="47" xfId="0" applyFont="1" applyFill="1" applyBorder="1" applyAlignment="1">
      <alignment horizontal="center" vertical="center" wrapText="1" readingOrder="1"/>
    </xf>
    <xf numFmtId="0" fontId="34" fillId="16" borderId="48" xfId="0" applyFont="1" applyFill="1" applyBorder="1" applyAlignment="1">
      <alignment horizontal="center" vertical="center" wrapText="1" readingOrder="1"/>
    </xf>
    <xf numFmtId="0" fontId="34" fillId="16" borderId="49" xfId="0" applyFont="1" applyFill="1" applyBorder="1" applyAlignment="1">
      <alignment horizontal="center" vertical="center" wrapText="1" readingOrder="1"/>
    </xf>
    <xf numFmtId="0" fontId="34" fillId="16" borderId="50" xfId="0" applyFont="1" applyFill="1" applyBorder="1" applyAlignment="1">
      <alignment horizontal="center" vertical="center" wrapText="1" readingOrder="1"/>
    </xf>
    <xf numFmtId="0" fontId="32" fillId="0" borderId="10" xfId="0" applyFont="1" applyBorder="1" applyAlignment="1">
      <alignment horizontal="center" vertical="center" wrapText="1"/>
    </xf>
    <xf numFmtId="0" fontId="34" fillId="15" borderId="43" xfId="0" applyFont="1" applyFill="1" applyBorder="1" applyAlignment="1">
      <alignment horizontal="center" vertical="center" wrapText="1" readingOrder="1"/>
    </xf>
    <xf numFmtId="0" fontId="34" fillId="15" borderId="44" xfId="0" applyFont="1" applyFill="1" applyBorder="1" applyAlignment="1">
      <alignment horizontal="center" vertical="center" wrapText="1" readingOrder="1"/>
    </xf>
    <xf numFmtId="0" fontId="34" fillId="15" borderId="45" xfId="0" applyFont="1" applyFill="1" applyBorder="1" applyAlignment="1">
      <alignment horizontal="center" vertical="center" wrapText="1" readingOrder="1"/>
    </xf>
    <xf numFmtId="0" fontId="34" fillId="15" borderId="46" xfId="0" applyFont="1" applyFill="1" applyBorder="1" applyAlignment="1">
      <alignment horizontal="center" vertical="center" wrapText="1" readingOrder="1"/>
    </xf>
    <xf numFmtId="0" fontId="34" fillId="15" borderId="0" xfId="0" applyFont="1" applyFill="1" applyAlignment="1">
      <alignment horizontal="center" vertical="center" wrapText="1" readingOrder="1"/>
    </xf>
    <xf numFmtId="0" fontId="34" fillId="15" borderId="47" xfId="0" applyFont="1" applyFill="1" applyBorder="1" applyAlignment="1">
      <alignment horizontal="center" vertical="center" wrapText="1" readingOrder="1"/>
    </xf>
    <xf numFmtId="0" fontId="34" fillId="15" borderId="48" xfId="0" applyFont="1" applyFill="1" applyBorder="1" applyAlignment="1">
      <alignment horizontal="center" vertical="center" wrapText="1" readingOrder="1"/>
    </xf>
    <xf numFmtId="0" fontId="34" fillId="15" borderId="49" xfId="0" applyFont="1" applyFill="1" applyBorder="1" applyAlignment="1">
      <alignment horizontal="center" vertical="center" wrapText="1" readingOrder="1"/>
    </xf>
    <xf numFmtId="0" fontId="34" fillId="15" borderId="50" xfId="0" applyFont="1" applyFill="1" applyBorder="1" applyAlignment="1">
      <alignment horizontal="center" vertical="center" wrapText="1" readingOrder="1"/>
    </xf>
    <xf numFmtId="0" fontId="34" fillId="6" borderId="43" xfId="0" applyFont="1" applyFill="1" applyBorder="1" applyAlignment="1">
      <alignment horizontal="center" vertical="center" wrapText="1" readingOrder="1"/>
    </xf>
    <xf numFmtId="0" fontId="34" fillId="6" borderId="44" xfId="0" applyFont="1" applyFill="1" applyBorder="1" applyAlignment="1">
      <alignment horizontal="center" vertical="center" wrapText="1" readingOrder="1"/>
    </xf>
    <xf numFmtId="0" fontId="34" fillId="6" borderId="45" xfId="0" applyFont="1" applyFill="1" applyBorder="1" applyAlignment="1">
      <alignment horizontal="center" vertical="center" wrapText="1" readingOrder="1"/>
    </xf>
    <xf numFmtId="0" fontId="34" fillId="6" borderId="46" xfId="0" applyFont="1" applyFill="1" applyBorder="1" applyAlignment="1">
      <alignment horizontal="center" vertical="center" wrapText="1" readingOrder="1"/>
    </xf>
    <xf numFmtId="0" fontId="34" fillId="6" borderId="0" xfId="0" applyFont="1" applyFill="1" applyAlignment="1">
      <alignment horizontal="center" vertical="center" wrapText="1" readingOrder="1"/>
    </xf>
    <xf numFmtId="0" fontId="34" fillId="6" borderId="47" xfId="0" applyFont="1" applyFill="1" applyBorder="1" applyAlignment="1">
      <alignment horizontal="center" vertical="center" wrapText="1" readingOrder="1"/>
    </xf>
    <xf numFmtId="0" fontId="34" fillId="6" borderId="48" xfId="0" applyFont="1" applyFill="1" applyBorder="1" applyAlignment="1">
      <alignment horizontal="center" vertical="center" wrapText="1" readingOrder="1"/>
    </xf>
    <xf numFmtId="0" fontId="34" fillId="6" borderId="49" xfId="0" applyFont="1" applyFill="1" applyBorder="1" applyAlignment="1">
      <alignment horizontal="center" vertical="center" wrapText="1" readingOrder="1"/>
    </xf>
    <xf numFmtId="0" fontId="34" fillId="6" borderId="50" xfId="0" applyFont="1" applyFill="1" applyBorder="1" applyAlignment="1">
      <alignment horizontal="center" vertical="center" wrapText="1" readingOrder="1"/>
    </xf>
    <xf numFmtId="0" fontId="34" fillId="8" borderId="43" xfId="0" applyFont="1" applyFill="1" applyBorder="1" applyAlignment="1">
      <alignment horizontal="center" vertical="center" wrapText="1" readingOrder="1"/>
    </xf>
    <xf numFmtId="0" fontId="34" fillId="8" borderId="44" xfId="0" applyFont="1" applyFill="1" applyBorder="1" applyAlignment="1">
      <alignment horizontal="center" vertical="center" wrapText="1" readingOrder="1"/>
    </xf>
    <xf numFmtId="0" fontId="34" fillId="8" borderId="45" xfId="0" applyFont="1" applyFill="1" applyBorder="1" applyAlignment="1">
      <alignment horizontal="center" vertical="center" wrapText="1" readingOrder="1"/>
    </xf>
    <xf numFmtId="0" fontId="34" fillId="8" borderId="46" xfId="0" applyFont="1" applyFill="1" applyBorder="1" applyAlignment="1">
      <alignment horizontal="center" vertical="center" wrapText="1" readingOrder="1"/>
    </xf>
    <xf numFmtId="0" fontId="34" fillId="8" borderId="0" xfId="0" applyFont="1" applyFill="1" applyAlignment="1">
      <alignment horizontal="center" vertical="center" wrapText="1" readingOrder="1"/>
    </xf>
    <xf numFmtId="0" fontId="34" fillId="8" borderId="47" xfId="0" applyFont="1" applyFill="1" applyBorder="1" applyAlignment="1">
      <alignment horizontal="center" vertical="center" wrapText="1" readingOrder="1"/>
    </xf>
    <xf numFmtId="0" fontId="34" fillId="8" borderId="48" xfId="0" applyFont="1" applyFill="1" applyBorder="1" applyAlignment="1">
      <alignment horizontal="center" vertical="center" wrapText="1" readingOrder="1"/>
    </xf>
    <xf numFmtId="0" fontId="34" fillId="8" borderId="49" xfId="0" applyFont="1" applyFill="1" applyBorder="1" applyAlignment="1">
      <alignment horizontal="center" vertical="center" wrapText="1" readingOrder="1"/>
    </xf>
    <xf numFmtId="0" fontId="34" fillId="8" borderId="50" xfId="0" applyFont="1" applyFill="1" applyBorder="1" applyAlignment="1">
      <alignment horizontal="center" vertical="center" wrapText="1" readingOrder="1"/>
    </xf>
    <xf numFmtId="0" fontId="6" fillId="0" borderId="0" xfId="0" applyFont="1" applyAlignment="1">
      <alignment horizontal="center" vertical="center"/>
    </xf>
    <xf numFmtId="0" fontId="40" fillId="0" borderId="0" xfId="0" applyFont="1" applyAlignment="1">
      <alignment horizontal="center" vertical="center"/>
    </xf>
    <xf numFmtId="0" fontId="54" fillId="2" borderId="0" xfId="0" applyFont="1" applyFill="1" applyAlignment="1">
      <alignment horizontal="justify" vertical="center" wrapText="1"/>
    </xf>
    <xf numFmtId="0" fontId="13" fillId="13" borderId="53" xfId="0" applyFont="1" applyFill="1" applyBorder="1" applyAlignment="1">
      <alignment horizontal="center" vertical="center" wrapText="1" readingOrder="1"/>
    </xf>
    <xf numFmtId="0" fontId="13" fillId="13" borderId="54" xfId="0" applyFont="1" applyFill="1" applyBorder="1" applyAlignment="1">
      <alignment horizontal="center" vertical="center" wrapText="1" readingOrder="1"/>
    </xf>
    <xf numFmtId="0" fontId="13" fillId="13" borderId="55" xfId="0" applyFont="1" applyFill="1" applyBorder="1" applyAlignment="1">
      <alignment horizontal="center" vertical="center" wrapText="1" readingOrder="1"/>
    </xf>
    <xf numFmtId="0" fontId="50" fillId="13" borderId="56" xfId="0" applyFont="1" applyFill="1" applyBorder="1" applyAlignment="1">
      <alignment horizontal="center" vertical="center" wrapText="1" readingOrder="1"/>
    </xf>
    <xf numFmtId="0" fontId="50" fillId="13" borderId="57" xfId="0" applyFont="1" applyFill="1" applyBorder="1" applyAlignment="1">
      <alignment horizontal="center" vertical="center" wrapText="1" readingOrder="1"/>
    </xf>
    <xf numFmtId="0" fontId="50" fillId="2" borderId="59" xfId="0" applyFont="1" applyFill="1" applyBorder="1" applyAlignment="1">
      <alignment horizontal="center" vertical="center" wrapText="1" readingOrder="1"/>
    </xf>
    <xf numFmtId="0" fontId="50" fillId="2" borderId="61" xfId="0" applyFont="1" applyFill="1" applyBorder="1" applyAlignment="1">
      <alignment horizontal="center" vertical="center" wrapText="1" readingOrder="1"/>
    </xf>
    <xf numFmtId="0" fontId="50" fillId="2" borderId="36" xfId="0" applyFont="1" applyFill="1" applyBorder="1" applyAlignment="1">
      <alignment horizontal="center" vertical="center" wrapText="1" readingOrder="1"/>
    </xf>
    <xf numFmtId="0" fontId="50" fillId="2" borderId="3" xfId="0" applyFont="1" applyFill="1" applyBorder="1" applyAlignment="1">
      <alignment horizontal="center" vertical="center" wrapText="1" readingOrder="1"/>
    </xf>
    <xf numFmtId="0" fontId="50" fillId="2" borderId="63" xfId="0" applyFont="1" applyFill="1" applyBorder="1" applyAlignment="1">
      <alignment horizontal="center" vertical="center" wrapText="1" readingOrder="1"/>
    </xf>
    <xf numFmtId="0" fontId="50" fillId="2" borderId="64" xfId="0" applyFont="1" applyFill="1" applyBorder="1" applyAlignment="1">
      <alignment horizontal="center" vertical="center" wrapText="1" readingOrder="1"/>
    </xf>
    <xf numFmtId="0" fontId="61" fillId="11" borderId="73" xfId="0" applyFont="1" applyFill="1" applyBorder="1" applyAlignment="1">
      <alignment horizontal="center" vertical="center" wrapText="1"/>
    </xf>
    <xf numFmtId="0" fontId="61" fillId="11" borderId="73" xfId="0" applyFont="1" applyFill="1" applyBorder="1" applyAlignment="1">
      <alignment horizontal="center" vertical="center"/>
    </xf>
    <xf numFmtId="0" fontId="62" fillId="11" borderId="73" xfId="0" applyFont="1" applyFill="1" applyBorder="1" applyAlignment="1">
      <alignment horizontal="center" vertical="center"/>
    </xf>
    <xf numFmtId="0" fontId="62" fillId="11" borderId="83" xfId="0" applyFont="1" applyFill="1" applyBorder="1" applyAlignment="1">
      <alignment horizontal="center" vertical="center"/>
    </xf>
    <xf numFmtId="0" fontId="62" fillId="11" borderId="73" xfId="0" applyFont="1" applyFill="1" applyBorder="1" applyAlignment="1">
      <alignment horizontal="center" vertical="center" textRotation="90"/>
    </xf>
    <xf numFmtId="0" fontId="61" fillId="11" borderId="73" xfId="0" applyFont="1" applyFill="1" applyBorder="1" applyAlignment="1">
      <alignment horizontal="center" vertical="center" textRotation="90" wrapText="1"/>
    </xf>
    <xf numFmtId="0" fontId="93" fillId="10" borderId="84" xfId="0" applyFont="1" applyFill="1" applyBorder="1" applyAlignment="1" applyProtection="1">
      <alignment horizontal="left" vertical="center" wrapText="1"/>
      <protection locked="0"/>
    </xf>
    <xf numFmtId="0" fontId="93" fillId="10" borderId="85" xfId="0" applyFont="1" applyFill="1" applyBorder="1" applyAlignment="1" applyProtection="1">
      <alignment horizontal="left" vertical="center" wrapText="1"/>
      <protection locked="0"/>
    </xf>
    <xf numFmtId="0" fontId="89" fillId="0" borderId="75" xfId="0" applyFont="1" applyBorder="1" applyAlignment="1">
      <alignment horizontal="left" vertical="center"/>
    </xf>
    <xf numFmtId="0" fontId="87" fillId="0" borderId="76" xfId="0" applyFont="1" applyBorder="1" applyAlignment="1">
      <alignment horizontal="left" vertical="center"/>
    </xf>
    <xf numFmtId="0" fontId="87" fillId="0" borderId="77" xfId="0" applyFont="1" applyBorder="1" applyAlignment="1">
      <alignment horizontal="left" vertical="center"/>
    </xf>
    <xf numFmtId="0" fontId="87" fillId="0" borderId="78" xfId="0" applyFont="1" applyBorder="1" applyAlignment="1">
      <alignment horizontal="left" vertical="center"/>
    </xf>
    <xf numFmtId="0" fontId="87" fillId="0" borderId="79" xfId="0" applyFont="1" applyBorder="1" applyAlignment="1">
      <alignment horizontal="left" vertical="center"/>
    </xf>
    <xf numFmtId="0" fontId="87" fillId="0" borderId="80" xfId="0" applyFont="1" applyBorder="1" applyAlignment="1">
      <alignment horizontal="left" vertical="center"/>
    </xf>
    <xf numFmtId="0" fontId="87" fillId="0" borderId="81" xfId="0" applyFont="1" applyBorder="1" applyAlignment="1">
      <alignment horizontal="left" vertical="center"/>
    </xf>
    <xf numFmtId="0" fontId="61" fillId="11" borderId="1" xfId="0" applyFont="1" applyFill="1" applyBorder="1" applyAlignment="1">
      <alignment horizontal="center" vertical="center"/>
    </xf>
    <xf numFmtId="0" fontId="61" fillId="11" borderId="2" xfId="0" applyFont="1" applyFill="1" applyBorder="1" applyAlignment="1">
      <alignment horizontal="center" vertical="center"/>
    </xf>
    <xf numFmtId="0" fontId="61" fillId="11" borderId="1" xfId="0" applyFont="1" applyFill="1" applyBorder="1" applyAlignment="1">
      <alignment horizontal="center" vertical="center" wrapText="1"/>
    </xf>
    <xf numFmtId="0" fontId="61" fillId="11" borderId="2" xfId="0" applyFont="1" applyFill="1" applyBorder="1" applyAlignment="1">
      <alignment horizontal="center" vertical="center" wrapText="1"/>
    </xf>
    <xf numFmtId="0" fontId="94" fillId="0" borderId="89" xfId="0" applyFont="1" applyBorder="1"/>
    <xf numFmtId="0" fontId="94" fillId="0" borderId="0" xfId="0" applyFont="1"/>
    <xf numFmtId="0" fontId="96" fillId="2" borderId="40" xfId="0" applyFont="1" applyFill="1" applyBorder="1" applyAlignment="1">
      <alignment horizontal="center" vertical="center" wrapText="1"/>
    </xf>
    <xf numFmtId="0" fontId="96" fillId="2" borderId="10" xfId="0" applyFont="1" applyFill="1" applyBorder="1" applyAlignment="1">
      <alignment horizontal="center" vertical="center" wrapText="1"/>
    </xf>
    <xf numFmtId="0" fontId="96" fillId="2" borderId="33" xfId="0" applyFont="1" applyFill="1" applyBorder="1" applyAlignment="1">
      <alignment horizontal="center" vertical="center" wrapText="1"/>
    </xf>
    <xf numFmtId="0" fontId="97" fillId="2" borderId="41" xfId="0" applyFont="1" applyFill="1" applyBorder="1" applyAlignment="1">
      <alignment horizontal="center" vertical="center" wrapText="1"/>
    </xf>
    <xf numFmtId="0" fontId="97" fillId="2" borderId="0" xfId="0" applyFont="1" applyFill="1" applyAlignment="1">
      <alignment horizontal="center" vertical="center" wrapText="1"/>
    </xf>
    <xf numFmtId="0" fontId="97" fillId="2" borderId="34" xfId="0" applyFont="1" applyFill="1" applyBorder="1" applyAlignment="1">
      <alignment horizontal="center" vertical="center" wrapText="1"/>
    </xf>
    <xf numFmtId="0" fontId="94" fillId="0" borderId="92" xfId="0" applyFont="1" applyBorder="1"/>
    <xf numFmtId="0" fontId="99" fillId="25" borderId="93" xfId="0" applyFont="1" applyFill="1" applyBorder="1" applyAlignment="1">
      <alignment horizontal="center" vertical="center"/>
    </xf>
    <xf numFmtId="0" fontId="99" fillId="25" borderId="24" xfId="0" applyFont="1" applyFill="1" applyBorder="1" applyAlignment="1">
      <alignment horizontal="center" vertical="center"/>
    </xf>
    <xf numFmtId="0" fontId="48" fillId="0" borderId="0" xfId="0" applyFont="1"/>
    <xf numFmtId="0" fontId="99" fillId="25" borderId="4" xfId="0" applyFont="1" applyFill="1" applyBorder="1" applyAlignment="1">
      <alignment horizontal="center" vertical="center"/>
    </xf>
    <xf numFmtId="0" fontId="99" fillId="25" borderId="5" xfId="0" applyFont="1" applyFill="1" applyBorder="1" applyAlignment="1">
      <alignment horizontal="center" vertical="center"/>
    </xf>
    <xf numFmtId="0" fontId="66" fillId="25" borderId="94" xfId="0" applyFont="1" applyFill="1" applyBorder="1" applyAlignment="1">
      <alignment vertical="center"/>
    </xf>
    <xf numFmtId="0" fontId="66" fillId="25" borderId="95" xfId="0" applyFont="1" applyFill="1" applyBorder="1" applyAlignment="1">
      <alignment vertical="center"/>
    </xf>
    <xf numFmtId="0" fontId="100" fillId="25" borderId="101" xfId="0" applyFont="1" applyFill="1" applyBorder="1" applyAlignment="1">
      <alignment vertical="center" wrapText="1"/>
    </xf>
    <xf numFmtId="0" fontId="0" fillId="0" borderId="102" xfId="0" applyBorder="1"/>
    <xf numFmtId="0" fontId="103" fillId="25" borderId="101" xfId="0" applyFont="1" applyFill="1" applyBorder="1" applyAlignment="1">
      <alignment horizontal="center" vertical="center" wrapText="1"/>
    </xf>
    <xf numFmtId="0" fontId="103" fillId="25" borderId="103" xfId="0" applyFont="1" applyFill="1" applyBorder="1" applyAlignment="1">
      <alignment horizontal="center" vertical="center" wrapText="1"/>
    </xf>
    <xf numFmtId="0" fontId="103" fillId="25" borderId="104" xfId="0" applyFont="1" applyFill="1" applyBorder="1" applyAlignment="1">
      <alignment horizontal="center" vertical="center" wrapText="1"/>
    </xf>
    <xf numFmtId="0" fontId="48" fillId="0" borderId="105" xfId="0" applyFont="1" applyBorder="1"/>
    <xf numFmtId="0" fontId="96" fillId="2" borderId="12" xfId="0" applyFont="1" applyFill="1" applyBorder="1" applyAlignment="1">
      <alignment horizontal="center" vertical="center" wrapText="1"/>
    </xf>
    <xf numFmtId="0" fontId="97" fillId="2" borderId="13" xfId="0" applyFont="1" applyFill="1" applyBorder="1" applyAlignment="1">
      <alignment horizontal="center" vertical="center" wrapText="1"/>
    </xf>
    <xf numFmtId="0" fontId="99" fillId="25" borderId="61" xfId="0" applyFont="1" applyFill="1" applyBorder="1" applyAlignment="1">
      <alignment horizontal="center" vertical="center"/>
    </xf>
    <xf numFmtId="0" fontId="66" fillId="25" borderId="3" xfId="0" applyFont="1" applyFill="1" applyBorder="1" applyAlignment="1">
      <alignment vertical="center"/>
    </xf>
    <xf numFmtId="0" fontId="66" fillId="25" borderId="62" xfId="0" applyFont="1" applyFill="1" applyBorder="1" applyAlignment="1">
      <alignment vertical="center"/>
    </xf>
    <xf numFmtId="0" fontId="100" fillId="25" borderId="96" xfId="0" applyFont="1" applyFill="1" applyBorder="1" applyAlignment="1">
      <alignment horizontal="left" vertical="center" wrapText="1"/>
    </xf>
    <xf numFmtId="0" fontId="100" fillId="25" borderId="98" xfId="0" applyFont="1" applyFill="1" applyBorder="1" applyAlignment="1">
      <alignment horizontal="left" vertical="center" wrapText="1"/>
    </xf>
    <xf numFmtId="0" fontId="96" fillId="2" borderId="41" xfId="0" applyFont="1" applyFill="1" applyBorder="1" applyAlignment="1">
      <alignment horizontal="center" vertical="center" wrapText="1"/>
    </xf>
    <xf numFmtId="0" fontId="96" fillId="2" borderId="0" xfId="0" applyFont="1" applyFill="1" applyAlignment="1">
      <alignment horizontal="center" vertical="center" wrapText="1"/>
    </xf>
    <xf numFmtId="0" fontId="96" fillId="2" borderId="13" xfId="0" applyFont="1" applyFill="1" applyBorder="1" applyAlignment="1">
      <alignment horizontal="center" vertical="center" wrapText="1"/>
    </xf>
    <xf numFmtId="0" fontId="100" fillId="25" borderId="96" xfId="0" applyFont="1" applyFill="1" applyBorder="1" applyAlignment="1">
      <alignment vertical="center" wrapText="1"/>
    </xf>
    <xf numFmtId="9" fontId="103" fillId="0" borderId="97" xfId="1" applyFont="1" applyBorder="1" applyAlignment="1">
      <alignment horizontal="center" vertical="center" wrapText="1"/>
    </xf>
    <xf numFmtId="14" fontId="103" fillId="0" borderId="97" xfId="1" applyNumberFormat="1" applyFont="1" applyBorder="1" applyAlignment="1">
      <alignment horizontal="center" vertical="center" wrapText="1"/>
    </xf>
    <xf numFmtId="9" fontId="103" fillId="0" borderId="100" xfId="1" applyFont="1" applyBorder="1" applyAlignment="1">
      <alignment horizontal="center" vertical="center" wrapText="1"/>
    </xf>
    <xf numFmtId="0" fontId="103" fillId="0" borderId="24" xfId="0" applyFont="1" applyBorder="1" applyAlignment="1">
      <alignment horizontal="center" vertical="center" wrapText="1"/>
    </xf>
    <xf numFmtId="0" fontId="103" fillId="0" borderId="99" xfId="0" applyFont="1" applyBorder="1" applyAlignment="1">
      <alignment horizontal="center" vertical="center" wrapText="1"/>
    </xf>
    <xf numFmtId="0" fontId="101" fillId="2" borderId="99" xfId="0" applyFont="1" applyFill="1" applyBorder="1" applyAlignment="1">
      <alignment horizontal="center" vertical="center" wrapText="1"/>
    </xf>
    <xf numFmtId="0" fontId="103" fillId="2" borderId="99" xfId="0" applyFont="1" applyFill="1" applyBorder="1" applyAlignment="1">
      <alignment horizontal="center" vertical="center" wrapText="1"/>
    </xf>
    <xf numFmtId="0" fontId="106" fillId="25" borderId="96" xfId="0" applyFont="1" applyFill="1" applyBorder="1" applyAlignment="1">
      <alignment vertical="center" wrapText="1"/>
    </xf>
    <xf numFmtId="0" fontId="106" fillId="25" borderId="24" xfId="0" applyFont="1" applyFill="1" applyBorder="1" applyAlignment="1">
      <alignment horizontal="center" vertical="center"/>
    </xf>
    <xf numFmtId="0" fontId="106" fillId="25" borderId="24" xfId="0" applyFont="1" applyFill="1" applyBorder="1" applyAlignment="1">
      <alignment horizontal="center" vertical="center" wrapText="1"/>
    </xf>
    <xf numFmtId="0" fontId="106" fillId="25" borderId="24" xfId="0" applyFont="1" applyFill="1" applyBorder="1" applyAlignment="1">
      <alignment horizontal="center" vertical="center"/>
    </xf>
    <xf numFmtId="0" fontId="106" fillId="25" borderId="97" xfId="0" applyFont="1" applyFill="1" applyBorder="1" applyAlignment="1">
      <alignment horizontal="center" vertical="center" wrapText="1"/>
    </xf>
    <xf numFmtId="0" fontId="107" fillId="2" borderId="90" xfId="0" applyFont="1" applyFill="1" applyBorder="1" applyAlignment="1">
      <alignment horizontal="center" vertical="center" wrapText="1"/>
    </xf>
    <xf numFmtId="0" fontId="99" fillId="25" borderId="109" xfId="0" applyFont="1" applyFill="1" applyBorder="1" applyAlignment="1">
      <alignment horizontal="center" vertical="center"/>
    </xf>
    <xf numFmtId="0" fontId="99" fillId="25" borderId="110" xfId="0" applyFont="1" applyFill="1" applyBorder="1" applyAlignment="1">
      <alignment horizontal="center" vertical="center"/>
    </xf>
    <xf numFmtId="0" fontId="99" fillId="25" borderId="111" xfId="0" applyFont="1" applyFill="1" applyBorder="1" applyAlignment="1">
      <alignment horizontal="center" vertical="center"/>
    </xf>
    <xf numFmtId="0" fontId="99" fillId="25" borderId="6" xfId="0" applyFont="1" applyFill="1" applyBorder="1" applyAlignment="1">
      <alignment horizontal="center" vertical="center"/>
    </xf>
    <xf numFmtId="0" fontId="100" fillId="25" borderId="104" xfId="0" applyFont="1" applyFill="1" applyBorder="1" applyAlignment="1">
      <alignment vertical="center" wrapText="1"/>
    </xf>
    <xf numFmtId="0" fontId="98" fillId="2" borderId="112" xfId="0" applyFont="1" applyFill="1" applyBorder="1" applyAlignment="1">
      <alignment horizontal="center" vertical="center" wrapText="1"/>
    </xf>
    <xf numFmtId="0" fontId="103" fillId="2" borderId="112" xfId="0" applyFont="1" applyFill="1" applyBorder="1" applyAlignment="1">
      <alignment horizontal="center" vertical="center" wrapText="1"/>
    </xf>
    <xf numFmtId="0" fontId="103" fillId="0" borderId="112" xfId="0" applyFont="1" applyBorder="1" applyAlignment="1">
      <alignment horizontal="center" vertical="center" wrapText="1"/>
    </xf>
    <xf numFmtId="14" fontId="103" fillId="0" borderId="113" xfId="1" applyNumberFormat="1" applyFont="1" applyBorder="1" applyAlignment="1">
      <alignment horizontal="center" vertical="center" wrapText="1"/>
    </xf>
    <xf numFmtId="0" fontId="99" fillId="25" borderId="114" xfId="0" applyFont="1" applyFill="1" applyBorder="1" applyAlignment="1">
      <alignment horizontal="center" vertical="center"/>
    </xf>
    <xf numFmtId="0" fontId="99" fillId="25" borderId="20" xfId="0" applyFont="1" applyFill="1" applyBorder="1" applyAlignment="1">
      <alignment horizontal="center" vertical="center"/>
    </xf>
    <xf numFmtId="0" fontId="99" fillId="25" borderId="20" xfId="0" applyFont="1" applyFill="1" applyBorder="1" applyAlignment="1">
      <alignment horizontal="center" vertical="center" wrapText="1"/>
    </xf>
    <xf numFmtId="0" fontId="99" fillId="25" borderId="20" xfId="0" applyFont="1" applyFill="1" applyBorder="1" applyAlignment="1">
      <alignment horizontal="center" vertical="center"/>
    </xf>
    <xf numFmtId="0" fontId="99" fillId="25" borderId="115" xfId="0" applyFont="1" applyFill="1" applyBorder="1" applyAlignment="1">
      <alignment horizontal="center" vertical="center" wrapText="1"/>
    </xf>
    <xf numFmtId="0" fontId="106" fillId="25" borderId="114" xfId="0" applyFont="1" applyFill="1" applyBorder="1" applyAlignment="1">
      <alignment horizontal="center" vertical="center"/>
    </xf>
    <xf numFmtId="0" fontId="106" fillId="25" borderId="20" xfId="0" applyFont="1" applyFill="1" applyBorder="1" applyAlignment="1">
      <alignment horizontal="center" vertical="center"/>
    </xf>
    <xf numFmtId="0" fontId="106" fillId="25" borderId="20" xfId="0" applyFont="1" applyFill="1" applyBorder="1" applyAlignment="1">
      <alignment horizontal="center" vertical="center" wrapText="1"/>
    </xf>
    <xf numFmtId="0" fontId="106" fillId="25" borderId="20" xfId="0" applyFont="1" applyFill="1" applyBorder="1" applyAlignment="1">
      <alignment horizontal="center" vertical="center"/>
    </xf>
    <xf numFmtId="0" fontId="106" fillId="25" borderId="115" xfId="0" applyFont="1" applyFill="1" applyBorder="1" applyAlignment="1">
      <alignment horizontal="center" vertical="center" wrapText="1"/>
    </xf>
    <xf numFmtId="0" fontId="103" fillId="2" borderId="24" xfId="0" applyFont="1" applyFill="1" applyBorder="1" applyAlignment="1">
      <alignment horizontal="center" vertical="center" wrapText="1"/>
    </xf>
    <xf numFmtId="14" fontId="103" fillId="2" borderId="97" xfId="0" applyNumberFormat="1" applyFont="1" applyFill="1" applyBorder="1" applyAlignment="1">
      <alignment horizontal="center" vertical="center" wrapText="1"/>
    </xf>
    <xf numFmtId="0" fontId="103" fillId="2" borderId="97" xfId="0" applyFont="1" applyFill="1" applyBorder="1" applyAlignment="1">
      <alignment horizontal="center" vertical="center" wrapText="1"/>
    </xf>
    <xf numFmtId="0" fontId="103" fillId="2" borderId="100" xfId="0" applyFont="1" applyFill="1" applyBorder="1" applyAlignment="1">
      <alignment horizontal="center" vertical="center" wrapText="1"/>
    </xf>
    <xf numFmtId="0" fontId="100" fillId="25" borderId="96" xfId="0" applyFont="1" applyFill="1" applyBorder="1" applyAlignment="1">
      <alignment horizontal="center" vertical="center" wrapText="1"/>
    </xf>
    <xf numFmtId="0" fontId="100" fillId="0" borderId="24" xfId="0" applyFont="1" applyBorder="1" applyAlignment="1">
      <alignment horizontal="center" vertical="center"/>
    </xf>
    <xf numFmtId="0" fontId="101" fillId="2" borderId="24" xfId="0" applyFont="1" applyFill="1" applyBorder="1" applyAlignment="1">
      <alignment horizontal="center" vertical="center" wrapText="1"/>
    </xf>
    <xf numFmtId="17" fontId="101" fillId="2" borderId="100" xfId="0" applyNumberFormat="1" applyFont="1" applyFill="1" applyBorder="1" applyAlignment="1">
      <alignment horizontal="center" vertical="center" wrapText="1"/>
    </xf>
    <xf numFmtId="0" fontId="100" fillId="25" borderId="98" xfId="0" applyFont="1" applyFill="1" applyBorder="1" applyAlignment="1">
      <alignment horizontal="center" vertical="center" wrapText="1"/>
    </xf>
    <xf numFmtId="0" fontId="104" fillId="0" borderId="24" xfId="0" applyFont="1" applyBorder="1" applyAlignment="1">
      <alignment horizontal="justify" vertical="top" wrapText="1"/>
    </xf>
    <xf numFmtId="0" fontId="101" fillId="0" borderId="24" xfId="0" applyFont="1" applyBorder="1" applyAlignment="1">
      <alignment horizontal="justify" vertical="top" wrapText="1"/>
    </xf>
    <xf numFmtId="0" fontId="101" fillId="2" borderId="99" xfId="0" applyFont="1" applyFill="1" applyBorder="1" applyAlignment="1">
      <alignment horizontal="justify" vertical="top" wrapText="1"/>
    </xf>
    <xf numFmtId="0" fontId="105" fillId="25" borderId="106" xfId="0" applyFont="1" applyFill="1" applyBorder="1" applyAlignment="1">
      <alignment horizontal="center" vertical="center"/>
    </xf>
    <xf numFmtId="0" fontId="49" fillId="25" borderId="107" xfId="0" applyFont="1" applyFill="1" applyBorder="1" applyAlignment="1">
      <alignment vertical="center"/>
    </xf>
    <xf numFmtId="0" fontId="49" fillId="25" borderId="108" xfId="0" applyFont="1" applyFill="1" applyBorder="1" applyAlignment="1">
      <alignment vertical="center"/>
    </xf>
    <xf numFmtId="0" fontId="3" fillId="25" borderId="96" xfId="0" applyFont="1" applyFill="1" applyBorder="1" applyAlignment="1">
      <alignment horizontal="center" vertical="center"/>
    </xf>
    <xf numFmtId="0" fontId="3" fillId="25" borderId="24" xfId="0" applyFont="1" applyFill="1" applyBorder="1" applyAlignment="1">
      <alignment horizontal="center" vertical="center"/>
    </xf>
    <xf numFmtId="0" fontId="3" fillId="25" borderId="24" xfId="0" applyFont="1" applyFill="1" applyBorder="1" applyAlignment="1">
      <alignment horizontal="center" vertical="center" wrapText="1"/>
    </xf>
    <xf numFmtId="0" fontId="3" fillId="25" borderId="24" xfId="0" applyFont="1" applyFill="1" applyBorder="1" applyAlignment="1">
      <alignment horizontal="center" vertical="center"/>
    </xf>
    <xf numFmtId="0" fontId="3" fillId="25" borderId="97" xfId="0" applyFont="1" applyFill="1" applyBorder="1" applyAlignment="1">
      <alignment horizontal="center" vertical="center" wrapText="1"/>
    </xf>
  </cellXfs>
  <cellStyles count="7">
    <cellStyle name="Hipervínculo" xfId="5" builtinId="8"/>
    <cellStyle name="Hipervínculo 2" xfId="6" xr:uid="{B8899704-2DFD-40A5-8653-A8ADFAD5D7D9}"/>
    <cellStyle name="Normal" xfId="0" builtinId="0"/>
    <cellStyle name="Normal - Style1 2" xfId="2" xr:uid="{386D04DC-7251-4DF2-B4B9-FB0DFB5352F0}"/>
    <cellStyle name="Normal 2" xfId="4" xr:uid="{EA55AA7A-5796-48D1-925C-B4ED1532D0F1}"/>
    <cellStyle name="Normal 2 2" xfId="3" xr:uid="{C3500CFF-62A1-4A6A-94DC-EDF675BCA388}"/>
    <cellStyle name="Porcentaje" xfId="1" builtinId="5"/>
  </cellStyles>
  <dxfs count="35">
    <dxf>
      <fill>
        <patternFill>
          <bgColor rgb="FFC00000"/>
        </patternFill>
      </fill>
    </dxf>
    <dxf>
      <fill>
        <patternFill>
          <bgColor rgb="FF92D050"/>
        </patternFill>
      </fill>
    </dxf>
    <dxf>
      <fill>
        <patternFill>
          <bgColor rgb="FFFFFF00"/>
        </patternFill>
      </fill>
    </dxf>
    <dxf>
      <fill>
        <patternFill>
          <bgColor rgb="FFE26B0A"/>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26B0A"/>
        </patternFill>
      </fill>
    </dxf>
    <dxf>
      <fill>
        <patternFill>
          <bgColor rgb="FFC00000"/>
        </patternFill>
      </fill>
    </dxf>
    <dxf>
      <fill>
        <patternFill>
          <bgColor rgb="FFFFFF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numFmt numFmtId="0" formatCode="Genera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pivotCacheDefinition" Target="pivotCache/pivotCacheDefinition1.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1.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2.xml.rels><?xml version="1.0" encoding="UTF-8" standalone="yes"?>
<Relationships xmlns="http://schemas.openxmlformats.org/package/2006/relationships"><Relationship Id="rId1" Type="http://schemas.openxmlformats.org/officeDocument/2006/relationships/hyperlink" Target="#Dashboard!A1"/></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Dashboard!A1"/></Relationships>
</file>

<file path=xl/drawings/_rels/drawing3.xml.rels><?xml version="1.0" encoding="UTF-8" standalone="yes"?>
<Relationships xmlns="http://schemas.openxmlformats.org/package/2006/relationships"><Relationship Id="rId1" Type="http://schemas.openxmlformats.org/officeDocument/2006/relationships/hyperlink" Target="#Dashboard!A1"/></Relationships>
</file>

<file path=xl/drawings/_rels/drawing4.xml.rels><?xml version="1.0" encoding="UTF-8" standalone="yes"?>
<Relationships xmlns="http://schemas.openxmlformats.org/package/2006/relationships"><Relationship Id="rId1" Type="http://schemas.openxmlformats.org/officeDocument/2006/relationships/hyperlink" Target="#Dashboard!A1"/></Relationships>
</file>

<file path=xl/drawings/_rels/drawing5.xml.rels><?xml version="1.0" encoding="UTF-8" standalone="yes"?>
<Relationships xmlns="http://schemas.openxmlformats.org/package/2006/relationships"><Relationship Id="rId1" Type="http://schemas.openxmlformats.org/officeDocument/2006/relationships/hyperlink" Target="#Dashboard!A1"/></Relationships>
</file>

<file path=xl/drawings/_rels/drawing6.xml.rels><?xml version="1.0" encoding="UTF-8" standalone="yes"?>
<Relationships xmlns="http://schemas.openxmlformats.org/package/2006/relationships"><Relationship Id="rId1" Type="http://schemas.openxmlformats.org/officeDocument/2006/relationships/hyperlink" Target="#Dashboard!A1"/></Relationships>
</file>

<file path=xl/drawings/_rels/drawing7.xml.rels><?xml version="1.0" encoding="UTF-8" standalone="yes"?>
<Relationships xmlns="http://schemas.openxmlformats.org/package/2006/relationships"><Relationship Id="rId1" Type="http://schemas.openxmlformats.org/officeDocument/2006/relationships/hyperlink" Target="#Dashboard!A1"/></Relationships>
</file>

<file path=xl/drawings/_rels/drawing8.xml.rels><?xml version="1.0" encoding="UTF-8" standalone="yes"?>
<Relationships xmlns="http://schemas.openxmlformats.org/package/2006/relationships"><Relationship Id="rId1" Type="http://schemas.openxmlformats.org/officeDocument/2006/relationships/hyperlink" Target="#Dashboard!A1"/></Relationships>
</file>

<file path=xl/drawings/_rels/drawing9.xml.rels><?xml version="1.0" encoding="UTF-8" standalone="yes"?>
<Relationships xmlns="http://schemas.openxmlformats.org/package/2006/relationships"><Relationship Id="rId2" Type="http://schemas.openxmlformats.org/officeDocument/2006/relationships/hyperlink" Target="#Dashboard!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15263</xdr:colOff>
      <xdr:row>0</xdr:row>
      <xdr:rowOff>7932</xdr:rowOff>
    </xdr:from>
    <xdr:to>
      <xdr:col>1</xdr:col>
      <xdr:colOff>1527517</xdr:colOff>
      <xdr:row>8</xdr:row>
      <xdr:rowOff>286606</xdr:rowOff>
    </xdr:to>
    <xdr:pic>
      <xdr:nvPicPr>
        <xdr:cNvPr id="3" name="Imagen 2">
          <a:extLst>
            <a:ext uri="{FF2B5EF4-FFF2-40B4-BE49-F238E27FC236}">
              <a16:creationId xmlns:a16="http://schemas.microsoft.com/office/drawing/2014/main" id="{05E167EE-89D8-4689-8E69-7B618970C4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013" y="7932"/>
          <a:ext cx="1512254" cy="8184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447674</xdr:colOff>
      <xdr:row>3</xdr:row>
      <xdr:rowOff>180975</xdr:rowOff>
    </xdr:from>
    <xdr:to>
      <xdr:col>7</xdr:col>
      <xdr:colOff>28575</xdr:colOff>
      <xdr:row>3</xdr:row>
      <xdr:rowOff>828675</xdr:rowOff>
    </xdr:to>
    <xdr:grpSp>
      <xdr:nvGrpSpPr>
        <xdr:cNvPr id="2" name="Grupo 1">
          <a:extLst>
            <a:ext uri="{FF2B5EF4-FFF2-40B4-BE49-F238E27FC236}">
              <a16:creationId xmlns:a16="http://schemas.microsoft.com/office/drawing/2014/main" id="{C70980A0-5692-4FF1-B01F-2734F0BA7F69}"/>
            </a:ext>
          </a:extLst>
        </xdr:cNvPr>
        <xdr:cNvGrpSpPr/>
      </xdr:nvGrpSpPr>
      <xdr:grpSpPr>
        <a:xfrm>
          <a:off x="9896474" y="809625"/>
          <a:ext cx="1104901" cy="647700"/>
          <a:chOff x="10715625" y="209550"/>
          <a:chExt cx="590550" cy="361950"/>
        </a:xfrm>
      </xdr:grpSpPr>
      <xdr:sp macro="" textlink="">
        <xdr:nvSpPr>
          <xdr:cNvPr id="3" name="Triángulo isósceles 2">
            <a:hlinkClick xmlns:r="http://schemas.openxmlformats.org/officeDocument/2006/relationships" r:id="rId1"/>
            <a:extLst>
              <a:ext uri="{FF2B5EF4-FFF2-40B4-BE49-F238E27FC236}">
                <a16:creationId xmlns:a16="http://schemas.microsoft.com/office/drawing/2014/main" id="{6BFEA181-6493-C9D8-CD9B-E0A141A5BFF3}"/>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4" name="Flecha: cuádruple 3">
            <a:extLst>
              <a:ext uri="{FF2B5EF4-FFF2-40B4-BE49-F238E27FC236}">
                <a16:creationId xmlns:a16="http://schemas.microsoft.com/office/drawing/2014/main" id="{2C3CA4BF-B4A9-4A08-CF99-DD2FE4D03D2B}"/>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342900</xdr:colOff>
      <xdr:row>1</xdr:row>
      <xdr:rowOff>104775</xdr:rowOff>
    </xdr:from>
    <xdr:to>
      <xdr:col>10</xdr:col>
      <xdr:colOff>171450</xdr:colOff>
      <xdr:row>3</xdr:row>
      <xdr:rowOff>85725</xdr:rowOff>
    </xdr:to>
    <xdr:grpSp>
      <xdr:nvGrpSpPr>
        <xdr:cNvPr id="2" name="Grupo 1">
          <a:extLst>
            <a:ext uri="{FF2B5EF4-FFF2-40B4-BE49-F238E27FC236}">
              <a16:creationId xmlns:a16="http://schemas.microsoft.com/office/drawing/2014/main" id="{25C25B62-6E03-4820-A03F-3E6FA4B164EE}"/>
            </a:ext>
          </a:extLst>
        </xdr:cNvPr>
        <xdr:cNvGrpSpPr/>
      </xdr:nvGrpSpPr>
      <xdr:grpSpPr>
        <a:xfrm>
          <a:off x="7962900" y="295275"/>
          <a:ext cx="590550" cy="361950"/>
          <a:chOff x="10715625" y="209550"/>
          <a:chExt cx="590550" cy="361950"/>
        </a:xfrm>
      </xdr:grpSpPr>
      <xdr:sp macro="" textlink="">
        <xdr:nvSpPr>
          <xdr:cNvPr id="3" name="Triángulo isósceles 2">
            <a:hlinkClick xmlns:r="http://schemas.openxmlformats.org/officeDocument/2006/relationships" r:id="rId1"/>
            <a:extLst>
              <a:ext uri="{FF2B5EF4-FFF2-40B4-BE49-F238E27FC236}">
                <a16:creationId xmlns:a16="http://schemas.microsoft.com/office/drawing/2014/main" id="{85483A67-811C-598E-F50B-656613951F40}"/>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4" name="Flecha: cuádruple 3">
            <a:extLst>
              <a:ext uri="{FF2B5EF4-FFF2-40B4-BE49-F238E27FC236}">
                <a16:creationId xmlns:a16="http://schemas.microsoft.com/office/drawing/2014/main" id="{171966B0-C1FB-FB37-0A49-7CA411D7AB9A}"/>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476250</xdr:colOff>
      <xdr:row>0</xdr:row>
      <xdr:rowOff>180975</xdr:rowOff>
    </xdr:from>
    <xdr:to>
      <xdr:col>5</xdr:col>
      <xdr:colOff>57151</xdr:colOff>
      <xdr:row>3</xdr:row>
      <xdr:rowOff>28575</xdr:rowOff>
    </xdr:to>
    <xdr:grpSp>
      <xdr:nvGrpSpPr>
        <xdr:cNvPr id="2" name="Grupo 1">
          <a:extLst>
            <a:ext uri="{FF2B5EF4-FFF2-40B4-BE49-F238E27FC236}">
              <a16:creationId xmlns:a16="http://schemas.microsoft.com/office/drawing/2014/main" id="{6333C011-318D-48C9-9B89-2663ED09AA6B}"/>
            </a:ext>
          </a:extLst>
        </xdr:cNvPr>
        <xdr:cNvGrpSpPr/>
      </xdr:nvGrpSpPr>
      <xdr:grpSpPr>
        <a:xfrm>
          <a:off x="7772400" y="180975"/>
          <a:ext cx="1104901" cy="647700"/>
          <a:chOff x="10715625" y="209550"/>
          <a:chExt cx="590550" cy="361950"/>
        </a:xfrm>
      </xdr:grpSpPr>
      <xdr:sp macro="" textlink="">
        <xdr:nvSpPr>
          <xdr:cNvPr id="3" name="Triángulo isósceles 2">
            <a:hlinkClick xmlns:r="http://schemas.openxmlformats.org/officeDocument/2006/relationships" r:id="rId1"/>
            <a:extLst>
              <a:ext uri="{FF2B5EF4-FFF2-40B4-BE49-F238E27FC236}">
                <a16:creationId xmlns:a16="http://schemas.microsoft.com/office/drawing/2014/main" id="{361CC209-ABA8-E105-7C83-82E074F7D3D6}"/>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4" name="Flecha: cuádruple 3">
            <a:extLst>
              <a:ext uri="{FF2B5EF4-FFF2-40B4-BE49-F238E27FC236}">
                <a16:creationId xmlns:a16="http://schemas.microsoft.com/office/drawing/2014/main" id="{E146AB84-ED7B-EB84-8738-D90F66076C2E}"/>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107785</xdr:rowOff>
    </xdr:from>
    <xdr:to>
      <xdr:col>2</xdr:col>
      <xdr:colOff>1058</xdr:colOff>
      <xdr:row>4</xdr:row>
      <xdr:rowOff>146541</xdr:rowOff>
    </xdr:to>
    <xdr:pic>
      <xdr:nvPicPr>
        <xdr:cNvPr id="2" name="Imagen 1">
          <a:extLst>
            <a:ext uri="{FF2B5EF4-FFF2-40B4-BE49-F238E27FC236}">
              <a16:creationId xmlns:a16="http://schemas.microsoft.com/office/drawing/2014/main" id="{243DB683-9A99-4026-864A-205B1B46AA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5033" y="245647"/>
          <a:ext cx="1216749" cy="6027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55150</xdr:colOff>
      <xdr:row>1</xdr:row>
      <xdr:rowOff>124030</xdr:rowOff>
    </xdr:from>
    <xdr:to>
      <xdr:col>1</xdr:col>
      <xdr:colOff>1158156</xdr:colOff>
      <xdr:row>4</xdr:row>
      <xdr:rowOff>77958</xdr:rowOff>
    </xdr:to>
    <xdr:pic>
      <xdr:nvPicPr>
        <xdr:cNvPr id="2" name="Imagen 1">
          <a:extLst>
            <a:ext uri="{FF2B5EF4-FFF2-40B4-BE49-F238E27FC236}">
              <a16:creationId xmlns:a16="http://schemas.microsoft.com/office/drawing/2014/main" id="{33E2FD60-097B-4447-984C-CB00287543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1900" y="266905"/>
          <a:ext cx="1103006" cy="57556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95252</xdr:rowOff>
    </xdr:from>
    <xdr:to>
      <xdr:col>1</xdr:col>
      <xdr:colOff>1185334</xdr:colOff>
      <xdr:row>4</xdr:row>
      <xdr:rowOff>134008</xdr:rowOff>
    </xdr:to>
    <xdr:pic>
      <xdr:nvPicPr>
        <xdr:cNvPr id="2" name="Imagen 1">
          <a:extLst>
            <a:ext uri="{FF2B5EF4-FFF2-40B4-BE49-F238E27FC236}">
              <a16:creationId xmlns:a16="http://schemas.microsoft.com/office/drawing/2014/main" id="{35DADFCD-2B0A-4E7F-A945-DD020B148E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238127"/>
          <a:ext cx="1185334" cy="61025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40449</xdr:colOff>
      <xdr:row>3</xdr:row>
      <xdr:rowOff>49454</xdr:rowOff>
    </xdr:from>
    <xdr:to>
      <xdr:col>1</xdr:col>
      <xdr:colOff>1288224</xdr:colOff>
      <xdr:row>6</xdr:row>
      <xdr:rowOff>124560</xdr:rowOff>
    </xdr:to>
    <xdr:pic>
      <xdr:nvPicPr>
        <xdr:cNvPr id="2" name="Imagen 1">
          <a:extLst>
            <a:ext uri="{FF2B5EF4-FFF2-40B4-BE49-F238E27FC236}">
              <a16:creationId xmlns:a16="http://schemas.microsoft.com/office/drawing/2014/main" id="{1CC10E10-1710-49FF-8090-D4E35F9930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2449" y="478079"/>
          <a:ext cx="1247775" cy="64660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130342</xdr:colOff>
      <xdr:row>3</xdr:row>
      <xdr:rowOff>81228</xdr:rowOff>
    </xdr:from>
    <xdr:to>
      <xdr:col>1</xdr:col>
      <xdr:colOff>1350271</xdr:colOff>
      <xdr:row>6</xdr:row>
      <xdr:rowOff>126391</xdr:rowOff>
    </xdr:to>
    <xdr:pic>
      <xdr:nvPicPr>
        <xdr:cNvPr id="2" name="Imagen 1">
          <a:extLst>
            <a:ext uri="{FF2B5EF4-FFF2-40B4-BE49-F238E27FC236}">
              <a16:creationId xmlns:a16="http://schemas.microsoft.com/office/drawing/2014/main" id="{A4A88344-0831-4BE1-9198-4A9CE1801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342" y="509853"/>
          <a:ext cx="1219929" cy="6166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1019175</xdr:colOff>
      <xdr:row>1</xdr:row>
      <xdr:rowOff>9525</xdr:rowOff>
    </xdr:from>
    <xdr:to>
      <xdr:col>7</xdr:col>
      <xdr:colOff>1609725</xdr:colOff>
      <xdr:row>2</xdr:row>
      <xdr:rowOff>142875</xdr:rowOff>
    </xdr:to>
    <xdr:grpSp>
      <xdr:nvGrpSpPr>
        <xdr:cNvPr id="4" name="Grupo 3">
          <a:extLst>
            <a:ext uri="{FF2B5EF4-FFF2-40B4-BE49-F238E27FC236}">
              <a16:creationId xmlns:a16="http://schemas.microsoft.com/office/drawing/2014/main" id="{D001F7FC-5B1F-F8A7-117B-8B92ED403181}"/>
            </a:ext>
          </a:extLst>
        </xdr:cNvPr>
        <xdr:cNvGrpSpPr/>
      </xdr:nvGrpSpPr>
      <xdr:grpSpPr>
        <a:xfrm>
          <a:off x="10715625" y="209550"/>
          <a:ext cx="590550" cy="361950"/>
          <a:chOff x="10715625" y="209550"/>
          <a:chExt cx="590550" cy="361950"/>
        </a:xfrm>
      </xdr:grpSpPr>
      <xdr:sp macro="" textlink="">
        <xdr:nvSpPr>
          <xdr:cNvPr id="2" name="Triángulo isósceles 1">
            <a:hlinkClick xmlns:r="http://schemas.openxmlformats.org/officeDocument/2006/relationships" r:id="rId1"/>
            <a:extLst>
              <a:ext uri="{FF2B5EF4-FFF2-40B4-BE49-F238E27FC236}">
                <a16:creationId xmlns:a16="http://schemas.microsoft.com/office/drawing/2014/main" id="{0AA3FC86-D562-E127-03F9-9268D5D01A81}"/>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3" name="Flecha: cuádruple 2">
            <a:extLst>
              <a:ext uri="{FF2B5EF4-FFF2-40B4-BE49-F238E27FC236}">
                <a16:creationId xmlns:a16="http://schemas.microsoft.com/office/drawing/2014/main" id="{006A4E79-6747-2F8C-0B7D-684DEF6A4926}"/>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719913</xdr:colOff>
      <xdr:row>0</xdr:row>
      <xdr:rowOff>121831</xdr:rowOff>
    </xdr:from>
    <xdr:to>
      <xdr:col>6</xdr:col>
      <xdr:colOff>1310463</xdr:colOff>
      <xdr:row>2</xdr:row>
      <xdr:rowOff>40758</xdr:rowOff>
    </xdr:to>
    <xdr:grpSp>
      <xdr:nvGrpSpPr>
        <xdr:cNvPr id="2" name="Grupo 1">
          <a:hlinkClick xmlns:r="http://schemas.openxmlformats.org/officeDocument/2006/relationships" r:id="rId1"/>
          <a:extLst>
            <a:ext uri="{FF2B5EF4-FFF2-40B4-BE49-F238E27FC236}">
              <a16:creationId xmlns:a16="http://schemas.microsoft.com/office/drawing/2014/main" id="{426F5158-8D98-43B4-ADAB-52D7EA0464D5}"/>
            </a:ext>
          </a:extLst>
        </xdr:cNvPr>
        <xdr:cNvGrpSpPr/>
      </xdr:nvGrpSpPr>
      <xdr:grpSpPr>
        <a:xfrm>
          <a:off x="13483413" y="121831"/>
          <a:ext cx="590550" cy="313534"/>
          <a:chOff x="10715625" y="209550"/>
          <a:chExt cx="590550" cy="361950"/>
        </a:xfrm>
      </xdr:grpSpPr>
      <xdr:sp macro="" textlink="">
        <xdr:nvSpPr>
          <xdr:cNvPr id="3" name="Triángulo isósceles 2">
            <a:hlinkClick xmlns:r="http://schemas.openxmlformats.org/officeDocument/2006/relationships" r:id="rId1"/>
            <a:extLst>
              <a:ext uri="{FF2B5EF4-FFF2-40B4-BE49-F238E27FC236}">
                <a16:creationId xmlns:a16="http://schemas.microsoft.com/office/drawing/2014/main" id="{6A3A961A-6273-5370-6B05-136039F10BE8}"/>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4" name="Flecha: cuádruple 3">
            <a:extLst>
              <a:ext uri="{FF2B5EF4-FFF2-40B4-BE49-F238E27FC236}">
                <a16:creationId xmlns:a16="http://schemas.microsoft.com/office/drawing/2014/main" id="{8AD3D3AC-F96D-27F1-B249-ADCBA121D67B}"/>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47</xdr:col>
      <xdr:colOff>452436</xdr:colOff>
      <xdr:row>2</xdr:row>
      <xdr:rowOff>47624</xdr:rowOff>
    </xdr:from>
    <xdr:to>
      <xdr:col>49</xdr:col>
      <xdr:colOff>500061</xdr:colOff>
      <xdr:row>6</xdr:row>
      <xdr:rowOff>166686</xdr:rowOff>
    </xdr:to>
    <xdr:grpSp>
      <xdr:nvGrpSpPr>
        <xdr:cNvPr id="2" name="Grupo 1">
          <a:extLst>
            <a:ext uri="{FF2B5EF4-FFF2-40B4-BE49-F238E27FC236}">
              <a16:creationId xmlns:a16="http://schemas.microsoft.com/office/drawing/2014/main" id="{6E8D2E3E-26E1-4DE1-B5A8-80BA7458CB27}"/>
            </a:ext>
          </a:extLst>
        </xdr:cNvPr>
        <xdr:cNvGrpSpPr/>
      </xdr:nvGrpSpPr>
      <xdr:grpSpPr>
        <a:xfrm>
          <a:off x="19502436" y="476249"/>
          <a:ext cx="1571625" cy="928687"/>
          <a:chOff x="10715625" y="209550"/>
          <a:chExt cx="590550" cy="361950"/>
        </a:xfrm>
      </xdr:grpSpPr>
      <xdr:sp macro="" textlink="">
        <xdr:nvSpPr>
          <xdr:cNvPr id="3" name="Triángulo isósceles 2">
            <a:hlinkClick xmlns:r="http://schemas.openxmlformats.org/officeDocument/2006/relationships" r:id="rId1"/>
            <a:extLst>
              <a:ext uri="{FF2B5EF4-FFF2-40B4-BE49-F238E27FC236}">
                <a16:creationId xmlns:a16="http://schemas.microsoft.com/office/drawing/2014/main" id="{D62D673B-7E6D-4F99-F0F7-F233FA6B0FDA}"/>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4" name="Flecha: cuádruple 3">
            <a:extLst>
              <a:ext uri="{FF2B5EF4-FFF2-40B4-BE49-F238E27FC236}">
                <a16:creationId xmlns:a16="http://schemas.microsoft.com/office/drawing/2014/main" id="{DBF69144-927D-AB28-1959-FCF923C33441}"/>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46</xdr:col>
      <xdr:colOff>495300</xdr:colOff>
      <xdr:row>2</xdr:row>
      <xdr:rowOff>152400</xdr:rowOff>
    </xdr:from>
    <xdr:to>
      <xdr:col>48</xdr:col>
      <xdr:colOff>361950</xdr:colOff>
      <xdr:row>8</xdr:row>
      <xdr:rowOff>38100</xdr:rowOff>
    </xdr:to>
    <xdr:grpSp>
      <xdr:nvGrpSpPr>
        <xdr:cNvPr id="2" name="Grupo 1">
          <a:hlinkClick xmlns:r="http://schemas.openxmlformats.org/officeDocument/2006/relationships" r:id="rId1"/>
          <a:extLst>
            <a:ext uri="{FF2B5EF4-FFF2-40B4-BE49-F238E27FC236}">
              <a16:creationId xmlns:a16="http://schemas.microsoft.com/office/drawing/2014/main" id="{20FCC754-7930-4996-8156-E24D3F60798A}"/>
            </a:ext>
          </a:extLst>
        </xdr:cNvPr>
        <xdr:cNvGrpSpPr/>
      </xdr:nvGrpSpPr>
      <xdr:grpSpPr>
        <a:xfrm>
          <a:off x="19812000" y="571500"/>
          <a:ext cx="1390650" cy="990600"/>
          <a:chOff x="10715625" y="209550"/>
          <a:chExt cx="590550" cy="361950"/>
        </a:xfrm>
      </xdr:grpSpPr>
      <xdr:sp macro="" textlink="">
        <xdr:nvSpPr>
          <xdr:cNvPr id="3" name="Triángulo isósceles 2">
            <a:hlinkClick xmlns:r="http://schemas.openxmlformats.org/officeDocument/2006/relationships" r:id="rId1"/>
            <a:extLst>
              <a:ext uri="{FF2B5EF4-FFF2-40B4-BE49-F238E27FC236}">
                <a16:creationId xmlns:a16="http://schemas.microsoft.com/office/drawing/2014/main" id="{DFBC8BDF-05DE-E59E-269A-D27B3043ED07}"/>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4" name="Flecha: cuádruple 3">
            <a:extLst>
              <a:ext uri="{FF2B5EF4-FFF2-40B4-BE49-F238E27FC236}">
                <a16:creationId xmlns:a16="http://schemas.microsoft.com/office/drawing/2014/main" id="{398A84C6-D5D3-1DE9-71BC-A80F7C3B282D}"/>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303068</xdr:colOff>
      <xdr:row>0</xdr:row>
      <xdr:rowOff>277091</xdr:rowOff>
    </xdr:from>
    <xdr:to>
      <xdr:col>5</xdr:col>
      <xdr:colOff>131618</xdr:colOff>
      <xdr:row>2</xdr:row>
      <xdr:rowOff>154132</xdr:rowOff>
    </xdr:to>
    <xdr:grpSp>
      <xdr:nvGrpSpPr>
        <xdr:cNvPr id="2" name="Grupo 1">
          <a:hlinkClick xmlns:r="http://schemas.openxmlformats.org/officeDocument/2006/relationships" r:id="rId1"/>
          <a:extLst>
            <a:ext uri="{FF2B5EF4-FFF2-40B4-BE49-F238E27FC236}">
              <a16:creationId xmlns:a16="http://schemas.microsoft.com/office/drawing/2014/main" id="{CFE343D6-F704-4AF4-9FB3-12260EB00D13}"/>
            </a:ext>
          </a:extLst>
        </xdr:cNvPr>
        <xdr:cNvGrpSpPr/>
      </xdr:nvGrpSpPr>
      <xdr:grpSpPr>
        <a:xfrm>
          <a:off x="8884227" y="277091"/>
          <a:ext cx="590550" cy="361950"/>
          <a:chOff x="10715625" y="209550"/>
          <a:chExt cx="590550" cy="361950"/>
        </a:xfrm>
      </xdr:grpSpPr>
      <xdr:sp macro="" textlink="">
        <xdr:nvSpPr>
          <xdr:cNvPr id="3" name="Triángulo isósceles 2">
            <a:hlinkClick xmlns:r="http://schemas.openxmlformats.org/officeDocument/2006/relationships" r:id="rId1"/>
            <a:extLst>
              <a:ext uri="{FF2B5EF4-FFF2-40B4-BE49-F238E27FC236}">
                <a16:creationId xmlns:a16="http://schemas.microsoft.com/office/drawing/2014/main" id="{E7D7EF2E-DFB3-86F1-B01C-076ABFA3CE42}"/>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4" name="Flecha: cuádruple 3">
            <a:extLst>
              <a:ext uri="{FF2B5EF4-FFF2-40B4-BE49-F238E27FC236}">
                <a16:creationId xmlns:a16="http://schemas.microsoft.com/office/drawing/2014/main" id="{F8E601F0-49AD-CD5F-5400-AF166B37FB56}"/>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23811</xdr:colOff>
      <xdr:row>1</xdr:row>
      <xdr:rowOff>47624</xdr:rowOff>
    </xdr:from>
    <xdr:to>
      <xdr:col>7</xdr:col>
      <xdr:colOff>571498</xdr:colOff>
      <xdr:row>4</xdr:row>
      <xdr:rowOff>71436</xdr:rowOff>
    </xdr:to>
    <xdr:grpSp>
      <xdr:nvGrpSpPr>
        <xdr:cNvPr id="2" name="Grupo 1">
          <a:extLst>
            <a:ext uri="{FF2B5EF4-FFF2-40B4-BE49-F238E27FC236}">
              <a16:creationId xmlns:a16="http://schemas.microsoft.com/office/drawing/2014/main" id="{5D47458C-A1F9-4D4A-A994-FA1D362A72FC}"/>
            </a:ext>
          </a:extLst>
        </xdr:cNvPr>
        <xdr:cNvGrpSpPr/>
      </xdr:nvGrpSpPr>
      <xdr:grpSpPr>
        <a:xfrm>
          <a:off x="27884436" y="476249"/>
          <a:ext cx="1309687" cy="1023937"/>
          <a:chOff x="10715625" y="209550"/>
          <a:chExt cx="590550" cy="361950"/>
        </a:xfrm>
      </xdr:grpSpPr>
      <xdr:sp macro="" textlink="">
        <xdr:nvSpPr>
          <xdr:cNvPr id="3" name="Triángulo isósceles 2">
            <a:hlinkClick xmlns:r="http://schemas.openxmlformats.org/officeDocument/2006/relationships" r:id="rId1"/>
            <a:extLst>
              <a:ext uri="{FF2B5EF4-FFF2-40B4-BE49-F238E27FC236}">
                <a16:creationId xmlns:a16="http://schemas.microsoft.com/office/drawing/2014/main" id="{A18F3357-D20E-1541-FEFC-21208EB2FBD6}"/>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4" name="Flecha: cuádruple 3">
            <a:extLst>
              <a:ext uri="{FF2B5EF4-FFF2-40B4-BE49-F238E27FC236}">
                <a16:creationId xmlns:a16="http://schemas.microsoft.com/office/drawing/2014/main" id="{D689451B-3BAB-DABC-D3B6-3255C9757188}"/>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889000</xdr:colOff>
      <xdr:row>0</xdr:row>
      <xdr:rowOff>169333</xdr:rowOff>
    </xdr:from>
    <xdr:to>
      <xdr:col>7</xdr:col>
      <xdr:colOff>527050</xdr:colOff>
      <xdr:row>2</xdr:row>
      <xdr:rowOff>76200</xdr:rowOff>
    </xdr:to>
    <xdr:grpSp>
      <xdr:nvGrpSpPr>
        <xdr:cNvPr id="2" name="Grupo 1">
          <a:extLst>
            <a:ext uri="{FF2B5EF4-FFF2-40B4-BE49-F238E27FC236}">
              <a16:creationId xmlns:a16="http://schemas.microsoft.com/office/drawing/2014/main" id="{35817D43-4E24-4A3A-9B17-CE47B250137F}"/>
            </a:ext>
          </a:extLst>
        </xdr:cNvPr>
        <xdr:cNvGrpSpPr/>
      </xdr:nvGrpSpPr>
      <xdr:grpSpPr>
        <a:xfrm>
          <a:off x="8900583" y="169333"/>
          <a:ext cx="590550" cy="361950"/>
          <a:chOff x="10715625" y="209550"/>
          <a:chExt cx="590550" cy="361950"/>
        </a:xfrm>
      </xdr:grpSpPr>
      <xdr:sp macro="" textlink="">
        <xdr:nvSpPr>
          <xdr:cNvPr id="3" name="Triángulo isósceles 2">
            <a:hlinkClick xmlns:r="http://schemas.openxmlformats.org/officeDocument/2006/relationships" r:id="rId1"/>
            <a:extLst>
              <a:ext uri="{FF2B5EF4-FFF2-40B4-BE49-F238E27FC236}">
                <a16:creationId xmlns:a16="http://schemas.microsoft.com/office/drawing/2014/main" id="{CC732F1C-DE47-FFA4-7D07-2220FCCAA682}"/>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4" name="Flecha: cuádruple 3">
            <a:extLst>
              <a:ext uri="{FF2B5EF4-FFF2-40B4-BE49-F238E27FC236}">
                <a16:creationId xmlns:a16="http://schemas.microsoft.com/office/drawing/2014/main" id="{68DFDCBE-36A3-B43A-24B7-5B74C9031749}"/>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61988</xdr:colOff>
      <xdr:row>0</xdr:row>
      <xdr:rowOff>0</xdr:rowOff>
    </xdr:from>
    <xdr:to>
      <xdr:col>9</xdr:col>
      <xdr:colOff>420659</xdr:colOff>
      <xdr:row>1</xdr:row>
      <xdr:rowOff>437424</xdr:rowOff>
    </xdr:to>
    <xdr:pic>
      <xdr:nvPicPr>
        <xdr:cNvPr id="2" name="Imagen 1">
          <a:extLst>
            <a:ext uri="{FF2B5EF4-FFF2-40B4-BE49-F238E27FC236}">
              <a16:creationId xmlns:a16="http://schemas.microsoft.com/office/drawing/2014/main" id="{5ADD2868-1B2B-432A-89F5-0BE6C6B8C0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06821" y="0"/>
          <a:ext cx="1512254" cy="818424"/>
        </a:xfrm>
        <a:prstGeom prst="rect">
          <a:avLst/>
        </a:prstGeom>
      </xdr:spPr>
    </xdr:pic>
    <xdr:clientData/>
  </xdr:twoCellAnchor>
  <xdr:twoCellAnchor>
    <xdr:from>
      <xdr:col>12</xdr:col>
      <xdr:colOff>105833</xdr:colOff>
      <xdr:row>0</xdr:row>
      <xdr:rowOff>148167</xdr:rowOff>
    </xdr:from>
    <xdr:to>
      <xdr:col>12</xdr:col>
      <xdr:colOff>696383</xdr:colOff>
      <xdr:row>1</xdr:row>
      <xdr:rowOff>129117</xdr:rowOff>
    </xdr:to>
    <xdr:grpSp>
      <xdr:nvGrpSpPr>
        <xdr:cNvPr id="3" name="Grupo 2">
          <a:hlinkClick xmlns:r="http://schemas.openxmlformats.org/officeDocument/2006/relationships" r:id="rId2"/>
          <a:extLst>
            <a:ext uri="{FF2B5EF4-FFF2-40B4-BE49-F238E27FC236}">
              <a16:creationId xmlns:a16="http://schemas.microsoft.com/office/drawing/2014/main" id="{B57920C4-AF6C-4D2D-BAE9-A57C5D071BFC}"/>
            </a:ext>
          </a:extLst>
        </xdr:cNvPr>
        <xdr:cNvGrpSpPr/>
      </xdr:nvGrpSpPr>
      <xdr:grpSpPr>
        <a:xfrm>
          <a:off x="12512146" y="148167"/>
          <a:ext cx="590550" cy="361950"/>
          <a:chOff x="10715625" y="209550"/>
          <a:chExt cx="590550" cy="361950"/>
        </a:xfrm>
      </xdr:grpSpPr>
      <xdr:sp macro="" textlink="">
        <xdr:nvSpPr>
          <xdr:cNvPr id="4" name="Triángulo isósceles 3">
            <a:hlinkClick xmlns:r="http://schemas.openxmlformats.org/officeDocument/2006/relationships" r:id="rId2"/>
            <a:extLst>
              <a:ext uri="{FF2B5EF4-FFF2-40B4-BE49-F238E27FC236}">
                <a16:creationId xmlns:a16="http://schemas.microsoft.com/office/drawing/2014/main" id="{CF4D4D58-27C2-C822-5A18-8ECEC84E1F27}"/>
              </a:ext>
            </a:extLst>
          </xdr:cNvPr>
          <xdr:cNvSpPr/>
        </xdr:nvSpPr>
        <xdr:spPr>
          <a:xfrm rot="16200000">
            <a:off x="10829925" y="95250"/>
            <a:ext cx="361950" cy="590550"/>
          </a:xfrm>
          <a:prstGeom prst="triangle">
            <a:avLst/>
          </a:prstGeom>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s-CO" sz="1100"/>
          </a:p>
        </xdr:txBody>
      </xdr:sp>
      <xdr:sp macro="" textlink="">
        <xdr:nvSpPr>
          <xdr:cNvPr id="5" name="Flecha: cuádruple 4">
            <a:extLst>
              <a:ext uri="{FF2B5EF4-FFF2-40B4-BE49-F238E27FC236}">
                <a16:creationId xmlns:a16="http://schemas.microsoft.com/office/drawing/2014/main" id="{DCEC2415-C868-DB56-F255-CE3709E5D0E5}"/>
              </a:ext>
            </a:extLst>
          </xdr:cNvPr>
          <xdr:cNvSpPr/>
        </xdr:nvSpPr>
        <xdr:spPr>
          <a:xfrm>
            <a:off x="11087100" y="266700"/>
            <a:ext cx="180975" cy="200025"/>
          </a:xfrm>
          <a:prstGeom prst="quad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AppData/Local/Microsoft/Windows/Temporary%20Internet%20Files/Content.Outlook/PHY5Q5Y2/PE212Nv3%20InfAE%20NORM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AppData/Local/Microsoft/Windows/Temporary%20Internet%20Files/Content.Outlook/PHY5Q5Y2/Suministro%20cuadrillas%20Enerca%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AppData/Local/Microsoft/Windows/Temporary%20Internet%20Files/Content.Outlook/PHY5Q5Y2/PE180e03v4%20CUADRO%20MANDO%20IN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TEN%20Colombia/Informe%20planeacion%20estrategica%20uten%20hector%20numar.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NC2\2017\Mapa+de+Riesgos+V1++INSTITUCIONAL+2016%20nac.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MODELO%20CONTROL%20PRESUPUESTAL%20Y%20FINANCIERO%202010%20(V4)(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DMIN/AppData/Local/Microsoft/Windows/Temporary%20Internet%20Files/Content.Outlook/PHY5Q5Y2/PMPROe03%20PMarketin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DMIN/AppData/Local/Microsoft/Windows/Temporary%20Internet%20Files/Content.Outlook/PHY5Q5Y2/PE211N%20ECA%20Norm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fmartinez/Downloads/mapa_riesgos_de_gestion_oficina_asesora_de_planeacion_institucional_2021_versio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FINANCIERO"/>
      <sheetName val="SB"/>
      <sheetName val="ECPN"/>
      <sheetName val="MERCANTIL"/>
      <sheetName val="FISCAL"/>
      <sheetName val="DATOS"/>
      <sheetName val="CALCUL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ILLAS (2)"/>
      <sheetName val="CUADRILLAS"/>
      <sheetName val="Equi, Dot y EPP"/>
      <sheetName val="Personal"/>
      <sheetName val="Resumen"/>
      <sheetName val="Resumen (2)"/>
      <sheetName val="Transport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IOS"/>
      <sheetName val="3"/>
      <sheetName val="B"/>
      <sheetName val="BALANCE"/>
      <sheetName val="PRESUPUESTO"/>
      <sheetName val="SB"/>
      <sheetName val="1"/>
      <sheetName val="RESUMEN"/>
      <sheetName val="INDICE"/>
      <sheetName val="2"/>
      <sheetName val="C"/>
      <sheetName val="DuPONT"/>
      <sheetName val="OPERATIVO"/>
      <sheetName val="A"/>
      <sheetName va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F GESTION"/>
      <sheetName val="CALCULOS"/>
      <sheetName val="COMPARA PYG MES A MES"/>
      <sheetName val="COMPARA PYG MES A MES (%)"/>
      <sheetName val="COMP BAL MES A MES"/>
      <sheetName val="T INAC 2012-2013"/>
      <sheetName val="PROYECTOS"/>
      <sheetName val="BD PRY PYG"/>
      <sheetName val="BD PRY PYG %"/>
      <sheetName val="R PROYECTOS"/>
      <sheetName val="BD PRY PRESUP"/>
      <sheetName val="R PRESUPUESTOS"/>
      <sheetName val="COMP PRY P VS PYG"/>
      <sheetName val="INDICADOR DE SYSO"/>
      <sheetName val="Listas"/>
      <sheetName val="P ACCION OP"/>
      <sheetName val="BD 2012-2013 TRENDICON"/>
      <sheetName val="TD Trendicon X Cuenta"/>
      <sheetName val="Detalle Trendicon NIVEL"/>
      <sheetName val="REG FINANC"/>
      <sheetName val="Análisis AT"/>
      <sheetName val="Plan de Acción SYSO"/>
      <sheetName val="PAO"/>
      <sheetName val="ADM-OPER"/>
      <sheetName val="PROVEEDORES"/>
      <sheetName val="DEUDA"/>
      <sheetName val="DG"/>
      <sheetName val="G COMERCIAL"/>
      <sheetName val="Varios"/>
      <sheetName val="SIN CONSORCIOS"/>
      <sheetName val="CON CONSORCIOS"/>
      <sheetName val="TIC"/>
      <sheetName val="Hoja1"/>
    </sheetNames>
    <sheetDataSet>
      <sheetData sheetId="0"/>
      <sheetData sheetId="1"/>
      <sheetData sheetId="2"/>
      <sheetData sheetId="3"/>
      <sheetData sheetId="4"/>
      <sheetData sheetId="5"/>
      <sheetData sheetId="6"/>
      <sheetData sheetId="7"/>
      <sheetData sheetId="8">
        <row r="10">
          <cell r="F10" t="str">
            <v>Ene-Dic-11</v>
          </cell>
        </row>
      </sheetData>
      <sheetData sheetId="9"/>
      <sheetData sheetId="10"/>
      <sheetData sheetId="11"/>
      <sheetData sheetId="12"/>
      <sheetData sheetId="13"/>
      <sheetData sheetId="14"/>
      <sheetData sheetId="15">
        <row r="1">
          <cell r="A1" t="str">
            <v>Con</v>
          </cell>
          <cell r="B1" t="str">
            <v>C. TRENDICON</v>
          </cell>
          <cell r="D1" t="str">
            <v>Contable</v>
          </cell>
        </row>
        <row r="2">
          <cell r="A2" t="str">
            <v>Sin</v>
          </cell>
          <cell r="B2" t="str">
            <v>C. FORESTAL NACIONAL</v>
          </cell>
          <cell r="D2" t="str">
            <v>Financiero</v>
          </cell>
        </row>
        <row r="3">
          <cell r="B3" t="str">
            <v>C. BSO 115</v>
          </cell>
        </row>
        <row r="4">
          <cell r="B4" t="str">
            <v>C. TRANSENELEC INDISA</v>
          </cell>
        </row>
        <row r="5">
          <cell r="B5" t="str">
            <v>P. HELIOS</v>
          </cell>
        </row>
        <row r="6">
          <cell r="B6" t="str">
            <v>P. CHIVOR</v>
          </cell>
        </row>
        <row r="7">
          <cell r="B7" t="str">
            <v>P. TERMOYOPAL</v>
          </cell>
        </row>
        <row r="8">
          <cell r="B8" t="str">
            <v>C. SERVICAMPOS</v>
          </cell>
        </row>
        <row r="9">
          <cell r="B9" t="str">
            <v>P. TRANSENELEC</v>
          </cell>
        </row>
        <row r="10">
          <cell r="B10" t="str">
            <v>P O C NUEVO 2</v>
          </cell>
        </row>
        <row r="11">
          <cell r="B11" t="str">
            <v>P O C NUEVO 3</v>
          </cell>
        </row>
        <row r="12">
          <cell r="B12" t="str">
            <v>P O C NUEVO 4</v>
          </cell>
        </row>
        <row r="13">
          <cell r="B13" t="str">
            <v>P O C NUEVO 5</v>
          </cell>
        </row>
        <row r="14">
          <cell r="B14" t="str">
            <v>P O C NUEVO 6</v>
          </cell>
        </row>
        <row r="15">
          <cell r="B15" t="str">
            <v>P O C NUEVO 7</v>
          </cell>
        </row>
        <row r="16">
          <cell r="B16" t="str">
            <v>P O C NUEVO 8</v>
          </cell>
        </row>
        <row r="17">
          <cell r="B17" t="str">
            <v>P O C NUEVO 9</v>
          </cell>
        </row>
        <row r="18">
          <cell r="B18" t="str">
            <v>TODOS</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7">
          <cell r="D7">
            <v>40909</v>
          </cell>
          <cell r="E7">
            <v>40940</v>
          </cell>
          <cell r="F7">
            <v>40969</v>
          </cell>
          <cell r="G7">
            <v>41000</v>
          </cell>
          <cell r="H7">
            <v>41030</v>
          </cell>
          <cell r="I7">
            <v>41061</v>
          </cell>
          <cell r="J7">
            <v>41091</v>
          </cell>
          <cell r="K7">
            <v>41122</v>
          </cell>
          <cell r="L7">
            <v>41153</v>
          </cell>
          <cell r="M7">
            <v>41183</v>
          </cell>
          <cell r="N7">
            <v>41214</v>
          </cell>
          <cell r="O7">
            <v>41244</v>
          </cell>
          <cell r="P7">
            <v>41275</v>
          </cell>
          <cell r="Q7">
            <v>41306</v>
          </cell>
          <cell r="R7">
            <v>41334</v>
          </cell>
          <cell r="S7">
            <v>41365</v>
          </cell>
          <cell r="T7">
            <v>41395</v>
          </cell>
          <cell r="U7">
            <v>41426</v>
          </cell>
          <cell r="V7">
            <v>41456</v>
          </cell>
          <cell r="W7">
            <v>41487</v>
          </cell>
          <cell r="X7">
            <v>41518</v>
          </cell>
          <cell r="Y7">
            <v>41548</v>
          </cell>
          <cell r="Z7">
            <v>41579</v>
          </cell>
          <cell r="AA7">
            <v>41609</v>
          </cell>
        </row>
      </sheetData>
      <sheetData sheetId="31">
        <row r="7">
          <cell r="D7">
            <v>40909</v>
          </cell>
          <cell r="E7">
            <v>40940</v>
          </cell>
          <cell r="F7">
            <v>40969</v>
          </cell>
          <cell r="G7">
            <v>41000</v>
          </cell>
          <cell r="H7">
            <v>41030</v>
          </cell>
          <cell r="I7">
            <v>41061</v>
          </cell>
          <cell r="J7">
            <v>41091</v>
          </cell>
          <cell r="K7">
            <v>41122</v>
          </cell>
          <cell r="L7">
            <v>41153</v>
          </cell>
          <cell r="M7">
            <v>41183</v>
          </cell>
          <cell r="N7">
            <v>41214</v>
          </cell>
          <cell r="O7">
            <v>41244</v>
          </cell>
          <cell r="P7">
            <v>41275</v>
          </cell>
          <cell r="Q7">
            <v>41306</v>
          </cell>
          <cell r="R7">
            <v>41334</v>
          </cell>
          <cell r="S7">
            <v>41365</v>
          </cell>
          <cell r="T7">
            <v>41395</v>
          </cell>
          <cell r="U7">
            <v>41426</v>
          </cell>
          <cell r="V7">
            <v>41456</v>
          </cell>
          <cell r="W7">
            <v>41487</v>
          </cell>
          <cell r="X7">
            <v>41518</v>
          </cell>
          <cell r="Y7">
            <v>41548</v>
          </cell>
          <cell r="Z7">
            <v>41579</v>
          </cell>
          <cell r="AA7">
            <v>41609</v>
          </cell>
        </row>
      </sheetData>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DE GESTIÓN"/>
      <sheetName val="MAPA DE RIESGOS DE CORRUPCIÓN"/>
      <sheetName val="CONTEXTO ESTRATÉGICO"/>
      <sheetName val="TIPO DE  RIESGO "/>
      <sheetName val="TABLA DE PROBABILIDAD"/>
      <sheetName val="TABLA DE IMPACTO"/>
      <sheetName val="OPCIONES DE MANEJO DEL RIESGO"/>
      <sheetName val="MATRIZ CALIFICACIÓN"/>
    </sheetNames>
    <sheetDataSet>
      <sheetData sheetId="0">
        <row r="11">
          <cell r="BT11" t="str">
            <v>DIRECCIONAMIENTO ESTRATÉGICO</v>
          </cell>
          <cell r="BU11" t="str">
            <v xml:space="preserve">Definir las  políticas,  lineamientos o directrices que permitan el cumplimiento de la misión, objetivos y la visión Institucional, bajo el modelo integrado de planeación y gestión  </v>
          </cell>
        </row>
        <row r="12">
          <cell r="BT12" t="str">
            <v xml:space="preserve">GESTÓN GEODÉSICA </v>
          </cell>
          <cell r="BU12" t="str">
            <v>Responder por la generación, administración y suministro oportuno de la información que conforma el sistema de referencia geodésico nacional y geomagnético cumpliendo con los estándares de producción de información geográfica.</v>
          </cell>
        </row>
        <row r="13">
          <cell r="BT13" t="str">
            <v>GESTIÓN CARTOGRÁFICA</v>
          </cell>
          <cell r="BU13" t="str">
            <v>Producir información cartográfica básica cumpliendo con las especificaciones y estándares de producción de información geográfica con el fin de actualizar, verificar y validar la información para satisfacer las necesidades de los usuarios internos y externos, dentro del marco de las infraestructuras de datos espaciales.</v>
          </cell>
        </row>
        <row r="14">
          <cell r="BT14" t="str">
            <v xml:space="preserve">GESTIÓN AGROLÓGICA </v>
          </cell>
          <cell r="BU14" t="str">
            <v>Generar el inventario, estudio, análisis y monitoreo de los suelos y tierras del país para su clasificación, manejo, evaluación y zonificación de uso y vocación con el fin de apoyar los programas de planificación del territorio, como base para los procesos de ordenamiento territorial a cualquier nivel, cumpliendo los estándares de producción de información geográfica.</v>
          </cell>
        </row>
        <row r="15">
          <cell r="BT15" t="str">
            <v>GESTIÒN CATASTRAL</v>
          </cell>
          <cell r="BU15" t="str">
            <v>Realizar la planeación, ejecución, control y seguimiento de los procesos catastrales de los bienes inmuebles pertenecientes al Estado y a los particulares bajo la jurisdicción territorial del IGAC, garantizando información confiable, con calidad y de ámbito nacional para nuestros clientes y usuarios, cumpliendo con los estándares de producción de información geográfica.</v>
          </cell>
        </row>
        <row r="16">
          <cell r="BT16" t="str">
            <v xml:space="preserve">GESTIÒN GEOGRÀFICA </v>
          </cell>
          <cell r="BU16" t="str">
            <v>Producir información geográfica temática, mantenerla actualizada, divulgarla, socializarla y disponerla en diversos medios, con el fin de apoyar las entidades territoriales y a las diferentes entidades del orden nacional en la planificación territorial y el desarrollo integral del país  y la identificación y oficialización de límites, cumpliendo con los estándares de producción de información geográfica.</v>
          </cell>
        </row>
        <row r="17">
          <cell r="BT17" t="str">
            <v>GESTIÒN DEL CONOCIMIENTO</v>
          </cell>
          <cell r="BU17" t="str">
            <v>Gestionar los planes, programas y proyectos, brindar asesorías y consultorías, realizar proyectos de investigación, desarrollo, innovación y aplicación de tecnologías geoespaciales, gestión de información geográfica y transferencia del conocimiento en las temáticas de geografía, cartografía, agrología y catastro, que apoyen el fortalecimiento de la capacidad institucional y la generación de productos y servicios en el marco del sistema nacional de ciencia y tecnología.</v>
          </cell>
        </row>
        <row r="18">
          <cell r="BT18" t="str">
            <v>GESTIÓN DE DIFUSIÓN Y COMERCIALIZACIÓN</v>
          </cell>
          <cell r="BU18" t="str">
            <v>Difundir, promocionar y comercializar Información geográfica, cartográfica, agrológica, catastral y de tecnologías geoespaciales.</v>
          </cell>
        </row>
        <row r="19">
          <cell r="BT19" t="str">
            <v xml:space="preserve">GESTIÓN JURÍDICA </v>
          </cell>
          <cell r="BU19" t="str">
            <v>Absolver consultas de índole jurídico de competencia del Instituto; defensa judicial, extrajudicial y administrativa del IGAC; protección de los derechos de autor – depósito legal y registro de obra; contratación de ingreso; cooperación, interadministrativos, licencias de uso para defensa  de los intereses del Instituto y apoyo a los demás procesos.</v>
          </cell>
        </row>
        <row r="20">
          <cell r="BT20" t="str">
            <v>ADQUISICIONES</v>
          </cell>
          <cell r="BU20" t="str">
            <v xml:space="preserve">Satisfacer las necesidades en materia de adquisición de bienes y servicios, requeridos por los procesos para el desarrollo de las actividades y óptimo desempeño hacia el cumplimiento de la misión institucional y el normal funcionamiento de la entidad, bajo los parámetros de eficacia, eficiencia, calidad, oportunidad y transparencia. </v>
          </cell>
        </row>
        <row r="21">
          <cell r="BT21" t="str">
            <v>GESTIÓN HUMANA</v>
          </cell>
          <cell r="BU21" t="str">
            <v>Vincular y optimizar  el recurso humano competente, para el cumplimiento de la misión institucional, fortaleciendo sus destrezas y habilidades y afianzando la pertinencia e importancia de sus actividades dentro del IGAC.</v>
          </cell>
        </row>
        <row r="22">
          <cell r="BT22" t="str">
            <v xml:space="preserve">SERVICIOS ADMINISTRATIVOS </v>
          </cell>
          <cell r="BU22" t="str">
            <v>Planear, realizar y controlar las actividades relacionadas con la provisión de los servicios generales, el mantenimiento de la infraestructura física, suministro de elementos de consumo y devolutivos, apoyo logístico de transporte,  con el fin de apoyar el normal funcionamiento del Instituto, así como, definir e implementar acciones para mitigar el impacto ambiental generado por las actividades desarrolladas en el IGAC.</v>
          </cell>
        </row>
        <row r="23">
          <cell r="BT23" t="str">
            <v xml:space="preserve">GESTIÓN INFORMÁTICA </v>
          </cell>
          <cell r="BU23" t="str">
            <v>Gestionar e innovar la plataforma tecnológica de la entidad con el fin de apoyar el cumplimiento de la misión institucional</v>
          </cell>
        </row>
        <row r="24">
          <cell r="BT24" t="str">
            <v xml:space="preserve">GESTIÒN FINANCIERA </v>
          </cell>
          <cell r="BU24" t="str">
            <v>Planificar, gestionar y controlar eficientemente la utilización de los recursos financieros  a fin de garantizar el normal desarrollo de los procesos del IGAC.</v>
          </cell>
        </row>
        <row r="25">
          <cell r="BT25" t="str">
            <v>EVALUACIÓN Y CONTROL DE LA GESTIÓN INTERNA</v>
          </cell>
          <cell r="BU25" t="str">
            <v>Evaluar, verificar, y realizar seguimiento a  la gestión del IGAC dentro del marco de las normas legales y del SGI, con el fin de detectar desviaciones que generen o puedan generar deficiencias y proponer recomendaciones y acciones de mejora que permitan el fortalecimiento de la gestión y el logro de los objetivos institucionales. Atender  a los organismos de control y fomentar la cultura de autocontrol.</v>
          </cell>
        </row>
        <row r="26">
          <cell r="BT26" t="str">
            <v>MEJORA CONTINUA</v>
          </cell>
          <cell r="BU26" t="str">
            <v>Mantener y mejorar continuamente la eficiencia, eficacia y efectividad del Sistema de Gestión Integrado - SGI, según las normas de calidad ISO y GP1000, MECI y las demás que se van implementando en el IGAC.</v>
          </cell>
        </row>
        <row r="27">
          <cell r="BT27" t="str">
            <v>GESTIÓN DOCUMENTAL</v>
          </cell>
          <cell r="BU27" t="str">
            <v>Salvaguardar y facilitar el acceso oportuno a la información tanto para usuarios internos como externos, y gestionar oportunamente la correspondencia oficial.</v>
          </cell>
        </row>
        <row r="28">
          <cell r="BT28" t="str">
            <v>CONTROL DISCIPLINARIO</v>
          </cell>
          <cell r="BU28" t="str">
            <v>Adelantar  actividades dirigidas a prevenir la comisión de faltas disciplinarias y adelantar los procesos disciplinarios verbales u ordinarios al interior del Instituto Geográfico Agustín Codazzi acorde con lo establecido en la ley 734 de 2002 y normatividad vigente.</v>
          </cell>
        </row>
        <row r="29">
          <cell r="BT29" t="str">
            <v>COMUNICACIONES</v>
          </cell>
          <cell r="BU29" t="str">
            <v xml:space="preserve">Divulgar información sobre la gestión y los resultados del IGAC en forma amplia y transparente hacia los diferentes grupos de interés facilitando la rendición de cuentas a la comunidad y organismos de control y contribuir al posicionamiento del Instituto como Autoridad Catastral Nacional. </v>
          </cell>
        </row>
        <row r="30">
          <cell r="BT30" t="str">
            <v>SERVICIO AL CIUDADANO</v>
          </cell>
          <cell r="BU30" t="str">
            <v>Brindar mecanismos y lineamientos para la interacción de la ciudadanía y partes interesadas con el Instituto Geográfico Agustín Codazzi -IGAC, mediante la orientación, información, respuesta efectiva, oportuna y pertinente a sus requerimientos, para el acceso a los trámites y servicios, a través de diferentes canales para la atención al Ciudadano, con una continua integración y seguimiento.</v>
          </cell>
        </row>
      </sheetData>
      <sheetData sheetId="1"/>
      <sheetData sheetId="2"/>
      <sheetData sheetId="3"/>
      <sheetData sheetId="4">
        <row r="21">
          <cell r="B21">
            <v>1</v>
          </cell>
          <cell r="C21" t="str">
            <v>RARO (1)</v>
          </cell>
          <cell r="D21" t="str">
            <v>INSIGNIFICANTE (1)</v>
          </cell>
        </row>
        <row r="22">
          <cell r="B22">
            <v>2</v>
          </cell>
          <cell r="C22" t="str">
            <v>IMPROBABLE (2)</v>
          </cell>
          <cell r="D22" t="str">
            <v>MENOR (2)</v>
          </cell>
        </row>
        <row r="23">
          <cell r="B23">
            <v>3</v>
          </cell>
          <cell r="C23" t="str">
            <v>POSIBLE (3)</v>
          </cell>
          <cell r="D23" t="str">
            <v>MODERADO (3)</v>
          </cell>
        </row>
        <row r="24">
          <cell r="B24">
            <v>4</v>
          </cell>
          <cell r="C24" t="str">
            <v>PROBABLE (4)</v>
          </cell>
          <cell r="D24" t="str">
            <v>MAYOR (4)</v>
          </cell>
        </row>
        <row r="25">
          <cell r="B25">
            <v>5</v>
          </cell>
          <cell r="C25" t="str">
            <v>CASI SEGURO (5)</v>
          </cell>
          <cell r="D25" t="str">
            <v>CATASTRÓFICO (5)</v>
          </cell>
        </row>
      </sheetData>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P"/>
      <sheetName val="Indices"/>
      <sheetName val="Parametros"/>
      <sheetName val="Inf_ContableFinanciero"/>
      <sheetName val="BCE_GRAL"/>
      <sheetName val="PYG"/>
      <sheetName val="PUC_Comerciantes_Gral."/>
      <sheetName val="Ctro_Costos"/>
      <sheetName val="PUC_Particular"/>
      <sheetName val="Hoja5"/>
      <sheetName val="Hoja4"/>
      <sheetName val="ER_CCto_Año_2"/>
      <sheetName val="Ppto_Año_1_BaseAño2"/>
      <sheetName val="PPto_Año_2_Corporativo"/>
      <sheetName val="Presupuesto_Base"/>
      <sheetName val="PPTO_2010"/>
      <sheetName val="BP_Año_2"/>
      <sheetName val="BP_Año_1"/>
      <sheetName val="Variaciones"/>
      <sheetName val="Capital_Trabajo"/>
      <sheetName val="Flujo_Efectivo"/>
      <sheetName val="Cambios_Patrimonio"/>
      <sheetName val="Conciliacion_Patrimonio"/>
      <sheetName val="Notas_Estados_Financieros"/>
      <sheetName val="Certificacion"/>
      <sheetName val="Tendencias"/>
      <sheetName val="BAL-COMP"/>
    </sheetNames>
    <sheetDataSet>
      <sheetData sheetId="0" refreshError="1"/>
      <sheetData sheetId="1" refreshError="1">
        <row r="28">
          <cell r="B28" t="str">
            <v>Salario Mínimo Legal</v>
          </cell>
        </row>
        <row r="29">
          <cell r="B29" t="str">
            <v>Año</v>
          </cell>
          <cell r="C29" t="str">
            <v>Salario mínimo</v>
          </cell>
          <cell r="D29" t="str">
            <v>Auxilio de transporte</v>
          </cell>
          <cell r="E29" t="str">
            <v>Variación</v>
          </cell>
          <cell r="G29" t="str">
            <v>Año</v>
          </cell>
          <cell r="H29" t="str">
            <v>IPC</v>
          </cell>
        </row>
        <row r="30">
          <cell r="A30" t="str">
            <v>Año Aplica</v>
          </cell>
          <cell r="B30">
            <v>1990</v>
          </cell>
          <cell r="C30">
            <v>41025</v>
          </cell>
          <cell r="D30">
            <v>3798</v>
          </cell>
        </row>
        <row r="31">
          <cell r="A31">
            <v>1991</v>
          </cell>
          <cell r="B31">
            <v>1991</v>
          </cell>
          <cell r="C31">
            <v>51720</v>
          </cell>
          <cell r="D31">
            <v>4787</v>
          </cell>
          <cell r="E31">
            <v>0.26069999999999999</v>
          </cell>
        </row>
        <row r="32">
          <cell r="A32">
            <v>1992</v>
          </cell>
          <cell r="B32">
            <v>1992</v>
          </cell>
          <cell r="C32">
            <v>65190</v>
          </cell>
          <cell r="D32">
            <v>6033</v>
          </cell>
          <cell r="E32">
            <v>0.26040000000000002</v>
          </cell>
        </row>
        <row r="33">
          <cell r="A33">
            <v>1993</v>
          </cell>
          <cell r="B33">
            <v>1993</v>
          </cell>
          <cell r="C33">
            <v>81510</v>
          </cell>
          <cell r="D33">
            <v>7542</v>
          </cell>
          <cell r="E33">
            <v>0.25030000000000002</v>
          </cell>
        </row>
        <row r="34">
          <cell r="A34">
            <v>1994</v>
          </cell>
          <cell r="B34">
            <v>1994</v>
          </cell>
          <cell r="C34">
            <v>98700</v>
          </cell>
          <cell r="D34">
            <v>8705</v>
          </cell>
          <cell r="E34">
            <v>0.2109</v>
          </cell>
          <cell r="G34">
            <v>1995</v>
          </cell>
          <cell r="H34">
            <v>0.1946</v>
          </cell>
        </row>
        <row r="35">
          <cell r="A35">
            <v>1995</v>
          </cell>
          <cell r="B35">
            <v>1995</v>
          </cell>
          <cell r="C35">
            <v>118170</v>
          </cell>
          <cell r="D35">
            <v>10815</v>
          </cell>
          <cell r="E35">
            <v>0.1973</v>
          </cell>
          <cell r="G35">
            <v>1996</v>
          </cell>
          <cell r="H35">
            <v>0.21629999999999999</v>
          </cell>
        </row>
        <row r="36">
          <cell r="A36">
            <v>1996</v>
          </cell>
          <cell r="B36">
            <v>1996</v>
          </cell>
          <cell r="C36">
            <v>142125</v>
          </cell>
          <cell r="D36">
            <v>13567</v>
          </cell>
          <cell r="E36">
            <v>0.20269999999999999</v>
          </cell>
          <cell r="G36">
            <v>1997</v>
          </cell>
          <cell r="H36">
            <v>0.17680000000000001</v>
          </cell>
        </row>
        <row r="37">
          <cell r="A37">
            <v>1997</v>
          </cell>
          <cell r="B37">
            <v>1997</v>
          </cell>
          <cell r="C37">
            <v>172005</v>
          </cell>
          <cell r="D37">
            <v>17250</v>
          </cell>
          <cell r="E37">
            <v>0.2102</v>
          </cell>
          <cell r="G37">
            <v>1998</v>
          </cell>
          <cell r="H37">
            <v>0.16700000000000001</v>
          </cell>
        </row>
        <row r="38">
          <cell r="A38">
            <v>1998</v>
          </cell>
          <cell r="B38">
            <v>1998</v>
          </cell>
          <cell r="C38">
            <v>203825</v>
          </cell>
          <cell r="D38">
            <v>20700</v>
          </cell>
          <cell r="E38">
            <v>0.185</v>
          </cell>
          <cell r="G38">
            <v>1999</v>
          </cell>
          <cell r="H38">
            <v>9.2299999999999993E-2</v>
          </cell>
        </row>
        <row r="39">
          <cell r="A39">
            <v>1999</v>
          </cell>
          <cell r="B39">
            <v>1999</v>
          </cell>
          <cell r="C39">
            <v>236438</v>
          </cell>
          <cell r="D39">
            <v>24012</v>
          </cell>
          <cell r="E39">
            <v>0.16</v>
          </cell>
          <cell r="G39">
            <v>2000</v>
          </cell>
          <cell r="H39">
            <v>8.7499999999999994E-2</v>
          </cell>
        </row>
        <row r="40">
          <cell r="A40">
            <v>2000</v>
          </cell>
          <cell r="B40">
            <v>2000</v>
          </cell>
          <cell r="C40">
            <v>260100</v>
          </cell>
          <cell r="D40">
            <v>26413</v>
          </cell>
          <cell r="E40">
            <v>0.10009999999999999</v>
          </cell>
          <cell r="G40">
            <v>2001</v>
          </cell>
          <cell r="H40">
            <v>7.6499999999999999E-2</v>
          </cell>
        </row>
        <row r="41">
          <cell r="A41">
            <v>2001</v>
          </cell>
          <cell r="B41">
            <v>2001</v>
          </cell>
          <cell r="C41">
            <v>286000</v>
          </cell>
          <cell r="D41">
            <v>30000</v>
          </cell>
          <cell r="E41">
            <v>9.9599999999999994E-2</v>
          </cell>
          <cell r="G41">
            <v>2002</v>
          </cell>
          <cell r="H41">
            <v>6.9900000000000004E-2</v>
          </cell>
        </row>
        <row r="42">
          <cell r="A42">
            <v>2002</v>
          </cell>
          <cell r="B42">
            <v>2002</v>
          </cell>
          <cell r="C42">
            <v>309000</v>
          </cell>
          <cell r="D42">
            <v>34000</v>
          </cell>
          <cell r="E42">
            <v>8.0399999999999999E-2</v>
          </cell>
          <cell r="G42">
            <v>2003</v>
          </cell>
          <cell r="H42">
            <v>6.4899999999999999E-2</v>
          </cell>
        </row>
        <row r="43">
          <cell r="A43">
            <v>2003</v>
          </cell>
          <cell r="B43">
            <v>2003</v>
          </cell>
          <cell r="C43">
            <v>332000</v>
          </cell>
          <cell r="D43">
            <v>375000</v>
          </cell>
          <cell r="E43">
            <v>7.4399999999999994E-2</v>
          </cell>
          <cell r="G43">
            <v>2004</v>
          </cell>
          <cell r="H43">
            <v>5.5E-2</v>
          </cell>
        </row>
        <row r="44">
          <cell r="A44">
            <v>2004</v>
          </cell>
          <cell r="B44">
            <v>2004</v>
          </cell>
          <cell r="C44">
            <v>358000</v>
          </cell>
          <cell r="D44">
            <v>41600</v>
          </cell>
          <cell r="E44">
            <v>7.8299999999999995E-2</v>
          </cell>
          <cell r="G44">
            <v>2005</v>
          </cell>
          <cell r="H44">
            <v>4.8500000000000001E-2</v>
          </cell>
        </row>
        <row r="45">
          <cell r="A45">
            <v>2005</v>
          </cell>
          <cell r="B45">
            <v>2005</v>
          </cell>
          <cell r="C45">
            <v>381500</v>
          </cell>
          <cell r="D45">
            <v>44500</v>
          </cell>
          <cell r="E45">
            <v>6.5600000000000006E-2</v>
          </cell>
          <cell r="G45">
            <v>2006</v>
          </cell>
          <cell r="H45">
            <v>4.48E-2</v>
          </cell>
        </row>
        <row r="46">
          <cell r="A46">
            <v>2006</v>
          </cell>
          <cell r="B46">
            <v>2006</v>
          </cell>
          <cell r="C46">
            <v>408000</v>
          </cell>
          <cell r="D46">
            <v>47700</v>
          </cell>
          <cell r="E46">
            <v>6.9500000000000006E-2</v>
          </cell>
          <cell r="G46">
            <v>2007</v>
          </cell>
          <cell r="H46">
            <v>5.6899999999999999E-2</v>
          </cell>
        </row>
        <row r="47">
          <cell r="A47">
            <v>2007</v>
          </cell>
          <cell r="B47">
            <v>2007</v>
          </cell>
          <cell r="C47">
            <v>433700</v>
          </cell>
          <cell r="D47">
            <v>50800</v>
          </cell>
          <cell r="E47">
            <v>6.3E-2</v>
          </cell>
          <cell r="G47">
            <v>2008</v>
          </cell>
          <cell r="H47">
            <v>7.6700000000000004E-2</v>
          </cell>
        </row>
        <row r="48">
          <cell r="A48">
            <v>2008</v>
          </cell>
          <cell r="B48">
            <v>2008</v>
          </cell>
          <cell r="C48">
            <v>461500</v>
          </cell>
          <cell r="D48">
            <v>55000</v>
          </cell>
          <cell r="E48">
            <v>6.4100000000000004E-2</v>
          </cell>
          <cell r="G48">
            <v>2009</v>
          </cell>
          <cell r="H48">
            <v>0.02</v>
          </cell>
        </row>
        <row r="49">
          <cell r="A49">
            <v>2009</v>
          </cell>
          <cell r="B49">
            <v>2009</v>
          </cell>
          <cell r="C49">
            <v>496900</v>
          </cell>
          <cell r="D49">
            <v>59300</v>
          </cell>
          <cell r="E49">
            <v>7.6700000000000004E-2</v>
          </cell>
          <cell r="G49">
            <v>2010</v>
          </cell>
          <cell r="H49">
            <v>2.4E-2</v>
          </cell>
        </row>
        <row r="50">
          <cell r="A50">
            <v>2010</v>
          </cell>
          <cell r="B50">
            <v>2010</v>
          </cell>
          <cell r="C50">
            <v>515000</v>
          </cell>
          <cell r="D50">
            <v>61500</v>
          </cell>
          <cell r="E50">
            <v>3.6400000000000002E-2</v>
          </cell>
          <cell r="G50">
            <v>2011</v>
          </cell>
        </row>
        <row r="51">
          <cell r="G51">
            <v>2012</v>
          </cell>
        </row>
        <row r="52">
          <cell r="G52">
            <v>2013</v>
          </cell>
        </row>
        <row r="53">
          <cell r="G53">
            <v>2014</v>
          </cell>
        </row>
        <row r="54">
          <cell r="G54">
            <v>2015</v>
          </cell>
        </row>
        <row r="55">
          <cell r="G55">
            <v>2016</v>
          </cell>
        </row>
        <row r="56">
          <cell r="G56">
            <v>2017</v>
          </cell>
        </row>
        <row r="57">
          <cell r="G57">
            <v>2018</v>
          </cell>
        </row>
        <row r="58">
          <cell r="G58">
            <v>2019</v>
          </cell>
        </row>
        <row r="59">
          <cell r="G59">
            <v>2020</v>
          </cell>
        </row>
        <row r="60">
          <cell r="G60">
            <v>2021</v>
          </cell>
        </row>
        <row r="61">
          <cell r="G61">
            <v>2022</v>
          </cell>
        </row>
        <row r="62">
          <cell r="G62">
            <v>2023</v>
          </cell>
        </row>
      </sheetData>
      <sheetData sheetId="2" refreshError="1"/>
      <sheetData sheetId="3" refreshError="1"/>
      <sheetData sheetId="4" refreshError="1"/>
      <sheetData sheetId="5" refreshError="1"/>
      <sheetData sheetId="6" refreshError="1"/>
      <sheetData sheetId="7" refreshError="1"/>
      <sheetData sheetId="8" refreshError="1">
        <row r="1">
          <cell r="A1" t="str">
            <v>CodigoCuenta</v>
          </cell>
          <cell r="B1" t="str">
            <v>Nombre</v>
          </cell>
        </row>
        <row r="2">
          <cell r="A2">
            <v>1</v>
          </cell>
          <cell r="B2" t="str">
            <v>ACTIVO</v>
          </cell>
        </row>
        <row r="3">
          <cell r="A3">
            <v>11</v>
          </cell>
          <cell r="B3" t="str">
            <v>DISPONIBLE</v>
          </cell>
        </row>
        <row r="4">
          <cell r="A4">
            <v>1105</v>
          </cell>
          <cell r="B4" t="str">
            <v>CAJA</v>
          </cell>
        </row>
        <row r="5">
          <cell r="A5">
            <v>110505</v>
          </cell>
          <cell r="B5" t="str">
            <v>CAJA GENERAL</v>
          </cell>
        </row>
        <row r="6">
          <cell r="A6">
            <v>11050501</v>
          </cell>
          <cell r="B6" t="str">
            <v>Contados</v>
          </cell>
        </row>
        <row r="7">
          <cell r="A7">
            <v>11050502</v>
          </cell>
          <cell r="B7" t="str">
            <v>Anticipos y Dev.huespedes</v>
          </cell>
        </row>
        <row r="8">
          <cell r="A8">
            <v>11050503</v>
          </cell>
          <cell r="B8" t="str">
            <v>Ingresos por Depositar Ef</v>
          </cell>
        </row>
        <row r="9">
          <cell r="A9">
            <v>11050504</v>
          </cell>
          <cell r="B9" t="str">
            <v>Ingresos por Depositar -</v>
          </cell>
        </row>
        <row r="10">
          <cell r="A10">
            <v>11050505</v>
          </cell>
          <cell r="B10" t="str">
            <v>Ingresos por Depositar -</v>
          </cell>
        </row>
        <row r="11">
          <cell r="A11">
            <v>110510</v>
          </cell>
          <cell r="B11" t="str">
            <v>CAJAS MENORES</v>
          </cell>
        </row>
        <row r="12">
          <cell r="A12">
            <v>11051001</v>
          </cell>
          <cell r="B12" t="str">
            <v>Caja Menor Compras</v>
          </cell>
        </row>
        <row r="13">
          <cell r="A13">
            <v>11051002</v>
          </cell>
          <cell r="B13" t="str">
            <v>Caja Menor Recepcion</v>
          </cell>
        </row>
        <row r="14">
          <cell r="A14">
            <v>11051003</v>
          </cell>
          <cell r="B14" t="str">
            <v>Caja Menor de Contabilida</v>
          </cell>
        </row>
        <row r="15">
          <cell r="A15">
            <v>1110</v>
          </cell>
          <cell r="B15" t="str">
            <v>BANCOS</v>
          </cell>
        </row>
        <row r="16">
          <cell r="A16">
            <v>111005</v>
          </cell>
          <cell r="B16" t="str">
            <v>MONEDA NACIONAL</v>
          </cell>
        </row>
        <row r="17">
          <cell r="A17">
            <v>11100501</v>
          </cell>
          <cell r="B17" t="str">
            <v>Banco HSBC 031-123185-010</v>
          </cell>
        </row>
        <row r="18">
          <cell r="A18">
            <v>11100502</v>
          </cell>
          <cell r="B18" t="str">
            <v>Banco Davivienda 404-0482</v>
          </cell>
        </row>
        <row r="19">
          <cell r="A19">
            <v>11100503</v>
          </cell>
          <cell r="B19" t="str">
            <v>Bancolombia 6000821328</v>
          </cell>
        </row>
        <row r="20">
          <cell r="A20">
            <v>11100504</v>
          </cell>
          <cell r="B20" t="str">
            <v>Banco de Occidente 015-01</v>
          </cell>
        </row>
        <row r="21">
          <cell r="A21">
            <v>11100506</v>
          </cell>
          <cell r="B21" t="str">
            <v>Banco BBVA Colombia</v>
          </cell>
        </row>
        <row r="22">
          <cell r="A22">
            <v>1115</v>
          </cell>
          <cell r="B22" t="str">
            <v>REMESAS EN TRANSITO</v>
          </cell>
        </row>
        <row r="23">
          <cell r="A23">
            <v>111505</v>
          </cell>
          <cell r="B23" t="str">
            <v>MONEDA NACIONAL</v>
          </cell>
        </row>
        <row r="24">
          <cell r="A24">
            <v>11150501</v>
          </cell>
          <cell r="B24" t="str">
            <v>Banco Anglo</v>
          </cell>
        </row>
        <row r="25">
          <cell r="A25">
            <v>11150502</v>
          </cell>
          <cell r="B25" t="str">
            <v>Banco HSBC</v>
          </cell>
        </row>
        <row r="26">
          <cell r="A26">
            <v>11150503</v>
          </cell>
          <cell r="B26" t="str">
            <v>Banco Industrial Colombia</v>
          </cell>
        </row>
        <row r="27">
          <cell r="A27">
            <v>11150504</v>
          </cell>
          <cell r="B27" t="str">
            <v>Banco de Occidente</v>
          </cell>
        </row>
        <row r="28">
          <cell r="A28">
            <v>11150506</v>
          </cell>
          <cell r="B28" t="str">
            <v>Banco BBVA</v>
          </cell>
        </row>
        <row r="29">
          <cell r="A29">
            <v>1120</v>
          </cell>
          <cell r="B29" t="str">
            <v>CUENTAS DE AHORROS</v>
          </cell>
        </row>
        <row r="30">
          <cell r="A30">
            <v>112005</v>
          </cell>
          <cell r="B30" t="str">
            <v>BANCOS</v>
          </cell>
        </row>
        <row r="31">
          <cell r="A31">
            <v>11200501</v>
          </cell>
          <cell r="B31" t="str">
            <v>Banco de Occidente 015-81</v>
          </cell>
        </row>
        <row r="32">
          <cell r="A32">
            <v>11200502</v>
          </cell>
          <cell r="B32" t="str">
            <v>Banco BBVA 234-017556</v>
          </cell>
        </row>
        <row r="33">
          <cell r="A33">
            <v>1125</v>
          </cell>
          <cell r="B33" t="str">
            <v>FONDOS</v>
          </cell>
        </row>
        <row r="34">
          <cell r="A34">
            <v>112515</v>
          </cell>
          <cell r="B34" t="str">
            <v>FOND ESPEC DE MONEDA NACI</v>
          </cell>
        </row>
        <row r="35">
          <cell r="A35">
            <v>11251501</v>
          </cell>
          <cell r="B35" t="str">
            <v>Fondo Aud.de Ingresos</v>
          </cell>
        </row>
        <row r="36">
          <cell r="A36">
            <v>11251502</v>
          </cell>
          <cell r="B36" t="str">
            <v>Fondo De caja Ppal Torre</v>
          </cell>
        </row>
        <row r="37">
          <cell r="A37">
            <v>11251503</v>
          </cell>
          <cell r="B37" t="str">
            <v>Fondo de Caja Cafeteria</v>
          </cell>
        </row>
        <row r="38">
          <cell r="A38">
            <v>11251504</v>
          </cell>
          <cell r="B38" t="str">
            <v>Fondo de Caja Bar</v>
          </cell>
        </row>
        <row r="39">
          <cell r="A39">
            <v>11251505</v>
          </cell>
          <cell r="B39" t="str">
            <v>Fondo Sobrante de Incenti</v>
          </cell>
        </row>
        <row r="40">
          <cell r="A40">
            <v>11251506</v>
          </cell>
          <cell r="B40" t="str">
            <v>Fondo Caja Ppal torre B</v>
          </cell>
        </row>
        <row r="41">
          <cell r="A41">
            <v>11251507</v>
          </cell>
          <cell r="B41" t="str">
            <v>Fondo Caja Piscina</v>
          </cell>
        </row>
        <row r="42">
          <cell r="A42">
            <v>11251508</v>
          </cell>
          <cell r="B42" t="str">
            <v>Fondo De Caja Rest.Carlto</v>
          </cell>
        </row>
        <row r="43">
          <cell r="A43">
            <v>12</v>
          </cell>
          <cell r="B43" t="str">
            <v>INVERSIONES</v>
          </cell>
        </row>
        <row r="44">
          <cell r="A44">
            <v>1205</v>
          </cell>
          <cell r="B44" t="str">
            <v>ACCIONES</v>
          </cell>
        </row>
        <row r="45">
          <cell r="A45">
            <v>120550</v>
          </cell>
          <cell r="B45" t="str">
            <v>ACTIVIDAD FINANCIERA</v>
          </cell>
        </row>
        <row r="46">
          <cell r="A46">
            <v>12055001</v>
          </cell>
          <cell r="B46" t="str">
            <v>Banco de Bogota</v>
          </cell>
        </row>
        <row r="47">
          <cell r="A47">
            <v>120595</v>
          </cell>
          <cell r="B47" t="str">
            <v>OTROS</v>
          </cell>
        </row>
        <row r="48">
          <cell r="A48">
            <v>12059501</v>
          </cell>
          <cell r="B48" t="str">
            <v>Acciones Banco de Bogotá</v>
          </cell>
        </row>
        <row r="49">
          <cell r="A49">
            <v>12059502</v>
          </cell>
          <cell r="B49" t="str">
            <v>Acciones Expovalle</v>
          </cell>
        </row>
        <row r="50">
          <cell r="A50">
            <v>1210</v>
          </cell>
          <cell r="B50" t="str">
            <v>CUOTAS O PARTES DE INT. S</v>
          </cell>
        </row>
        <row r="51">
          <cell r="A51">
            <v>1215</v>
          </cell>
          <cell r="B51" t="str">
            <v>BONOS</v>
          </cell>
        </row>
        <row r="52">
          <cell r="A52">
            <v>1220</v>
          </cell>
          <cell r="B52" t="str">
            <v>CEDULAS</v>
          </cell>
        </row>
        <row r="53">
          <cell r="A53">
            <v>1225</v>
          </cell>
          <cell r="B53" t="str">
            <v>CERTIFICADOS</v>
          </cell>
        </row>
        <row r="54">
          <cell r="A54">
            <v>122505</v>
          </cell>
          <cell r="B54" t="str">
            <v>CERTIFICADO DE DEPOSITO A</v>
          </cell>
        </row>
        <row r="55">
          <cell r="A55">
            <v>122510</v>
          </cell>
          <cell r="B55" t="str">
            <v>CERTIFICADOS DE DEPOSITO</v>
          </cell>
        </row>
        <row r="56">
          <cell r="A56">
            <v>122515</v>
          </cell>
          <cell r="B56" t="str">
            <v>ESPECIALES MONEDA NACIONA</v>
          </cell>
        </row>
        <row r="57">
          <cell r="A57">
            <v>1240</v>
          </cell>
          <cell r="B57" t="str">
            <v>ACEPTACIONES BANCARIAS O</v>
          </cell>
        </row>
        <row r="58">
          <cell r="A58">
            <v>1255</v>
          </cell>
          <cell r="B58" t="str">
            <v>OBLIGATORIAS</v>
          </cell>
        </row>
        <row r="59">
          <cell r="A59">
            <v>125505</v>
          </cell>
          <cell r="B59" t="str">
            <v>BONOS DE FINANCIAMIENTO E</v>
          </cell>
        </row>
        <row r="60">
          <cell r="A60">
            <v>125510</v>
          </cell>
          <cell r="B60" t="str">
            <v>BONOS DE FINANCIAMIENTO P</v>
          </cell>
        </row>
        <row r="61">
          <cell r="A61">
            <v>125595</v>
          </cell>
          <cell r="B61" t="str">
            <v>OTROS</v>
          </cell>
        </row>
        <row r="62">
          <cell r="A62">
            <v>12559501</v>
          </cell>
          <cell r="B62" t="str">
            <v>Bonos de Seguridad</v>
          </cell>
        </row>
        <row r="63">
          <cell r="A63">
            <v>12559502</v>
          </cell>
          <cell r="B63" t="str">
            <v>Bonos de Seguridad por La</v>
          </cell>
        </row>
        <row r="64">
          <cell r="A64">
            <v>1295</v>
          </cell>
          <cell r="B64" t="str">
            <v>OTRAS INVERSIONES</v>
          </cell>
        </row>
        <row r="65">
          <cell r="A65">
            <v>1299</v>
          </cell>
          <cell r="B65" t="str">
            <v>PROVISIONES</v>
          </cell>
        </row>
        <row r="66">
          <cell r="A66">
            <v>13</v>
          </cell>
          <cell r="B66" t="str">
            <v>DEUDORES</v>
          </cell>
        </row>
        <row r="67">
          <cell r="A67">
            <v>1305</v>
          </cell>
          <cell r="B67" t="str">
            <v>CLIENTES</v>
          </cell>
        </row>
        <row r="68">
          <cell r="A68">
            <v>130505</v>
          </cell>
          <cell r="B68" t="str">
            <v>NACIONALES</v>
          </cell>
        </row>
        <row r="69">
          <cell r="A69">
            <v>13050501</v>
          </cell>
          <cell r="B69" t="str">
            <v>Huespedes</v>
          </cell>
        </row>
        <row r="70">
          <cell r="A70">
            <v>13050502</v>
          </cell>
          <cell r="B70" t="str">
            <v>Particulares</v>
          </cell>
        </row>
        <row r="71">
          <cell r="A71">
            <v>13050503</v>
          </cell>
          <cell r="B71" t="str">
            <v>Cheques Devueltos</v>
          </cell>
        </row>
        <row r="72">
          <cell r="A72">
            <v>13050504</v>
          </cell>
          <cell r="B72" t="str">
            <v>Tarjetas de Credito</v>
          </cell>
        </row>
        <row r="73">
          <cell r="A73">
            <v>13050505</v>
          </cell>
          <cell r="B73" t="str">
            <v>Huespedes En Ccasa DIC 31</v>
          </cell>
        </row>
        <row r="74">
          <cell r="A74">
            <v>1310</v>
          </cell>
          <cell r="B74" t="str">
            <v>CUENTAS CORRIENTES COMERC</v>
          </cell>
        </row>
        <row r="75">
          <cell r="A75">
            <v>1325</v>
          </cell>
          <cell r="B75" t="str">
            <v>CUENTAS POR COBRAR A SOCI</v>
          </cell>
        </row>
        <row r="76">
          <cell r="A76">
            <v>132505</v>
          </cell>
          <cell r="B76" t="str">
            <v>A SOCIOS</v>
          </cell>
        </row>
        <row r="77">
          <cell r="A77">
            <v>1330</v>
          </cell>
          <cell r="B77" t="str">
            <v>ANTICIPOS Y AVANCES</v>
          </cell>
        </row>
        <row r="78">
          <cell r="A78">
            <v>133005</v>
          </cell>
          <cell r="B78" t="str">
            <v>A PROVEEDORES</v>
          </cell>
        </row>
        <row r="79">
          <cell r="A79">
            <v>133010</v>
          </cell>
          <cell r="B79" t="str">
            <v>A CONTRATISTAS</v>
          </cell>
        </row>
        <row r="80">
          <cell r="A80">
            <v>133015</v>
          </cell>
          <cell r="B80" t="str">
            <v>A TRABAJADORES</v>
          </cell>
        </row>
        <row r="81">
          <cell r="A81">
            <v>133095</v>
          </cell>
          <cell r="B81" t="str">
            <v>OTROS</v>
          </cell>
        </row>
        <row r="82">
          <cell r="A82">
            <v>1335</v>
          </cell>
          <cell r="B82" t="str">
            <v>DEPOSITOS</v>
          </cell>
        </row>
        <row r="83">
          <cell r="A83">
            <v>1340</v>
          </cell>
          <cell r="B83" t="str">
            <v>PROMESAS DE COMPRA VENTA</v>
          </cell>
        </row>
        <row r="84">
          <cell r="A84">
            <v>1345</v>
          </cell>
          <cell r="B84" t="str">
            <v>INGRESOS POR COBRAR</v>
          </cell>
        </row>
        <row r="85">
          <cell r="A85">
            <v>134505</v>
          </cell>
          <cell r="B85" t="str">
            <v>DIVIDENDOS Y/O PARTICIPAC</v>
          </cell>
        </row>
        <row r="86">
          <cell r="A86">
            <v>134510</v>
          </cell>
          <cell r="B86" t="str">
            <v>INTERESES</v>
          </cell>
        </row>
        <row r="87">
          <cell r="A87">
            <v>134515</v>
          </cell>
          <cell r="B87" t="str">
            <v>COMISIONES</v>
          </cell>
        </row>
        <row r="88">
          <cell r="A88">
            <v>134525</v>
          </cell>
          <cell r="B88" t="str">
            <v>SERVICIOS</v>
          </cell>
        </row>
        <row r="89">
          <cell r="A89">
            <v>134530</v>
          </cell>
          <cell r="B89" t="str">
            <v>ARRENDAMIENTOS</v>
          </cell>
        </row>
        <row r="90">
          <cell r="A90">
            <v>134595</v>
          </cell>
          <cell r="B90" t="str">
            <v>OTROS</v>
          </cell>
        </row>
        <row r="91">
          <cell r="A91">
            <v>1350</v>
          </cell>
          <cell r="B91" t="str">
            <v>RETENCION SOBRE CONTRATOS</v>
          </cell>
        </row>
        <row r="92">
          <cell r="A92">
            <v>1355</v>
          </cell>
          <cell r="B92" t="str">
            <v>ANTICIPO IMPTOS CONTRIB S</v>
          </cell>
        </row>
        <row r="93">
          <cell r="A93">
            <v>135505</v>
          </cell>
          <cell r="B93" t="str">
            <v>ANTICIPO DE IMPUESTO DE R</v>
          </cell>
        </row>
        <row r="94">
          <cell r="A94">
            <v>135510</v>
          </cell>
          <cell r="B94" t="str">
            <v>ANTICIPO DE IMPUESTOS DE</v>
          </cell>
        </row>
        <row r="95">
          <cell r="A95">
            <v>135515</v>
          </cell>
          <cell r="B95" t="str">
            <v>RETENCION EN LA FUENTE</v>
          </cell>
        </row>
        <row r="96">
          <cell r="A96">
            <v>135517</v>
          </cell>
          <cell r="B96" t="str">
            <v>IMPUESTO A LAS VENTAS RET</v>
          </cell>
        </row>
        <row r="97">
          <cell r="A97">
            <v>135518</v>
          </cell>
          <cell r="B97" t="str">
            <v>IMPUESTO DE INDUSTRIA Y C</v>
          </cell>
        </row>
        <row r="98">
          <cell r="A98">
            <v>135520</v>
          </cell>
          <cell r="B98" t="str">
            <v>SOBRANTE EN LIQUIDACION P</v>
          </cell>
        </row>
        <row r="99">
          <cell r="A99">
            <v>135525</v>
          </cell>
          <cell r="B99" t="str">
            <v>CONTRIBUCIONES</v>
          </cell>
        </row>
        <row r="100">
          <cell r="A100">
            <v>1360</v>
          </cell>
          <cell r="B100" t="str">
            <v>RECLAMACIONES</v>
          </cell>
        </row>
        <row r="101">
          <cell r="A101">
            <v>136005</v>
          </cell>
          <cell r="B101" t="str">
            <v>A COMPAÑIAS ASEGURADORAS</v>
          </cell>
        </row>
        <row r="102">
          <cell r="A102">
            <v>136010</v>
          </cell>
          <cell r="B102" t="str">
            <v>A TRANSPORTADORES</v>
          </cell>
        </row>
        <row r="103">
          <cell r="A103">
            <v>136095</v>
          </cell>
          <cell r="B103" t="str">
            <v>OTROS</v>
          </cell>
        </row>
        <row r="104">
          <cell r="A104">
            <v>1365</v>
          </cell>
          <cell r="B104" t="str">
            <v>CUENTAS POR COBRAR A TRAB</v>
          </cell>
        </row>
        <row r="105">
          <cell r="A105">
            <v>136595</v>
          </cell>
          <cell r="B105" t="str">
            <v>OTROS</v>
          </cell>
        </row>
        <row r="106">
          <cell r="A106">
            <v>1370</v>
          </cell>
          <cell r="B106" t="str">
            <v>PRESTAMOS A PARTICULARES</v>
          </cell>
        </row>
        <row r="107">
          <cell r="A107">
            <v>137005</v>
          </cell>
          <cell r="B107" t="str">
            <v>CON GARANTIA REAL</v>
          </cell>
        </row>
        <row r="108">
          <cell r="A108">
            <v>137010</v>
          </cell>
          <cell r="B108" t="str">
            <v>CON GARANTIA PERSONAL</v>
          </cell>
        </row>
        <row r="109">
          <cell r="A109">
            <v>1375</v>
          </cell>
          <cell r="B109" t="str">
            <v>CUENTAS EN PARTICIPACION</v>
          </cell>
        </row>
        <row r="110">
          <cell r="A110">
            <v>1380</v>
          </cell>
          <cell r="B110" t="str">
            <v>DEUDORES VARIOS</v>
          </cell>
        </row>
        <row r="111">
          <cell r="A111">
            <v>138025</v>
          </cell>
          <cell r="B111" t="str">
            <v>PAGOS POR CUENTAS DE TERC</v>
          </cell>
        </row>
        <row r="112">
          <cell r="A112">
            <v>138095</v>
          </cell>
          <cell r="B112" t="str">
            <v>OTROS</v>
          </cell>
        </row>
        <row r="113">
          <cell r="A113">
            <v>1385</v>
          </cell>
          <cell r="B113" t="str">
            <v>DERECHOS DE RECOMPRA CART</v>
          </cell>
        </row>
        <row r="114">
          <cell r="A114">
            <v>1390</v>
          </cell>
          <cell r="B114" t="str">
            <v>DEUDAS DE DIFICIL COBRO</v>
          </cell>
        </row>
        <row r="115">
          <cell r="A115">
            <v>139001</v>
          </cell>
          <cell r="B115" t="str">
            <v>CLIENTES EN LIQUIDACION</v>
          </cell>
        </row>
        <row r="116">
          <cell r="A116">
            <v>1399</v>
          </cell>
          <cell r="B116" t="str">
            <v>PROVISIONES</v>
          </cell>
        </row>
        <row r="117">
          <cell r="A117">
            <v>139905</v>
          </cell>
          <cell r="B117" t="str">
            <v>CLIENTES</v>
          </cell>
        </row>
        <row r="118">
          <cell r="A118">
            <v>14</v>
          </cell>
          <cell r="B118" t="str">
            <v>INVENTARIOS</v>
          </cell>
        </row>
        <row r="119">
          <cell r="A119">
            <v>1435</v>
          </cell>
          <cell r="B119" t="str">
            <v>MERCANCIA NO FABRICADA PO</v>
          </cell>
        </row>
        <row r="120">
          <cell r="A120">
            <v>1455</v>
          </cell>
          <cell r="B120" t="str">
            <v>MATERIALES, REPUESTOS Y A</v>
          </cell>
        </row>
        <row r="121">
          <cell r="A121">
            <v>145525</v>
          </cell>
          <cell r="B121" t="str">
            <v>MATERIALES Y SUMINISTROS</v>
          </cell>
        </row>
        <row r="122">
          <cell r="A122">
            <v>14552501</v>
          </cell>
          <cell r="B122" t="str">
            <v>Materiales y Suministros</v>
          </cell>
        </row>
        <row r="123">
          <cell r="A123">
            <v>145535</v>
          </cell>
          <cell r="B123" t="str">
            <v>HERRAMIENTAS</v>
          </cell>
        </row>
        <row r="124">
          <cell r="A124">
            <v>14553501</v>
          </cell>
          <cell r="B124" t="str">
            <v>Herramientas</v>
          </cell>
        </row>
        <row r="125">
          <cell r="A125">
            <v>145595</v>
          </cell>
          <cell r="B125" t="str">
            <v>OTROS</v>
          </cell>
        </row>
        <row r="126">
          <cell r="A126">
            <v>14559501</v>
          </cell>
          <cell r="B126" t="str">
            <v>Envases</v>
          </cell>
        </row>
        <row r="127">
          <cell r="A127">
            <v>1465</v>
          </cell>
          <cell r="B127" t="str">
            <v>MERCANCIAS,MAT.PRIM.,REP</v>
          </cell>
        </row>
        <row r="128">
          <cell r="A128">
            <v>1499</v>
          </cell>
          <cell r="B128" t="str">
            <v>PROVISIONES</v>
          </cell>
        </row>
        <row r="129">
          <cell r="A129">
            <v>15</v>
          </cell>
          <cell r="B129" t="str">
            <v>PROPIEDAD,PLANTA Y EQUIPO</v>
          </cell>
        </row>
        <row r="130">
          <cell r="A130">
            <v>1504</v>
          </cell>
          <cell r="B130" t="str">
            <v>TERRENOS</v>
          </cell>
        </row>
        <row r="131">
          <cell r="A131">
            <v>150405</v>
          </cell>
          <cell r="B131" t="str">
            <v>URBANOS</v>
          </cell>
        </row>
        <row r="132">
          <cell r="A132">
            <v>15040501</v>
          </cell>
          <cell r="B132" t="str">
            <v>Terrenos</v>
          </cell>
        </row>
        <row r="133">
          <cell r="A133">
            <v>15040502</v>
          </cell>
          <cell r="B133" t="str">
            <v>Otros</v>
          </cell>
        </row>
        <row r="134">
          <cell r="A134">
            <v>1508</v>
          </cell>
          <cell r="B134" t="str">
            <v>CONSTRUCCIONES EN CURSO</v>
          </cell>
        </row>
        <row r="135">
          <cell r="A135">
            <v>150805</v>
          </cell>
          <cell r="B135" t="str">
            <v>CONSTRUCCIONES Y EDIFICAC</v>
          </cell>
        </row>
        <row r="136">
          <cell r="A136">
            <v>15080501</v>
          </cell>
          <cell r="B136" t="str">
            <v>Remodel. Adecuación Habit</v>
          </cell>
        </row>
        <row r="137">
          <cell r="A137">
            <v>1508050101</v>
          </cell>
          <cell r="B137" t="str">
            <v>Mano de Obra Pintura</v>
          </cell>
        </row>
        <row r="138">
          <cell r="A138">
            <v>1508050102</v>
          </cell>
          <cell r="B138" t="str">
            <v>Mano de Obra Eléctrica</v>
          </cell>
        </row>
        <row r="139">
          <cell r="A139">
            <v>1508050103</v>
          </cell>
          <cell r="B139" t="str">
            <v>Materiales</v>
          </cell>
        </row>
        <row r="140">
          <cell r="A140">
            <v>1508050104</v>
          </cell>
          <cell r="B140" t="str">
            <v>Contratos Constn. (Mesone</v>
          </cell>
        </row>
        <row r="141">
          <cell r="A141">
            <v>1508050105</v>
          </cell>
          <cell r="B141" t="str">
            <v>Contratos Serv. (Pintura</v>
          </cell>
        </row>
        <row r="142">
          <cell r="A142">
            <v>1516</v>
          </cell>
          <cell r="B142" t="str">
            <v>CONSTRUCCIONES Y EDIFICAC</v>
          </cell>
        </row>
        <row r="143">
          <cell r="A143">
            <v>151605</v>
          </cell>
          <cell r="B143" t="str">
            <v>EDIFICIOS</v>
          </cell>
        </row>
        <row r="144">
          <cell r="A144">
            <v>151695</v>
          </cell>
          <cell r="B144" t="str">
            <v>OTROS</v>
          </cell>
        </row>
        <row r="145">
          <cell r="A145">
            <v>1520</v>
          </cell>
          <cell r="B145" t="str">
            <v>MAQUINARIA Y EQUIPO</v>
          </cell>
        </row>
        <row r="146">
          <cell r="A146">
            <v>152005</v>
          </cell>
          <cell r="B146" t="str">
            <v>MAQUINARIA</v>
          </cell>
        </row>
        <row r="147">
          <cell r="A147">
            <v>1524</v>
          </cell>
          <cell r="B147" t="str">
            <v>EQUIPO DE OFICINA</v>
          </cell>
        </row>
        <row r="148">
          <cell r="A148">
            <v>152405</v>
          </cell>
          <cell r="B148" t="str">
            <v>MUEBLES Y ENSERES</v>
          </cell>
        </row>
        <row r="149">
          <cell r="A149">
            <v>152410</v>
          </cell>
          <cell r="B149" t="str">
            <v>EQUIPO ELECTRONICO</v>
          </cell>
        </row>
        <row r="150">
          <cell r="A150">
            <v>152495</v>
          </cell>
          <cell r="B150" t="str">
            <v>OTROS</v>
          </cell>
        </row>
        <row r="151">
          <cell r="A151">
            <v>1528</v>
          </cell>
          <cell r="B151" t="str">
            <v>EQUIPO DE COMPUTACION Y C</v>
          </cell>
        </row>
        <row r="152">
          <cell r="A152">
            <v>152805</v>
          </cell>
          <cell r="B152" t="str">
            <v>EQUIPO PROCESAMIENTO DE D</v>
          </cell>
        </row>
        <row r="153">
          <cell r="A153">
            <v>152810</v>
          </cell>
          <cell r="B153" t="str">
            <v>EQUIPOS DE TELECOMUNICACI</v>
          </cell>
        </row>
        <row r="154">
          <cell r="A154">
            <v>152820</v>
          </cell>
          <cell r="B154" t="str">
            <v>SATELITES Y ANTENAS</v>
          </cell>
        </row>
        <row r="155">
          <cell r="A155">
            <v>152825</v>
          </cell>
          <cell r="B155" t="str">
            <v>LINEAS TELEFONICAS</v>
          </cell>
        </row>
        <row r="156">
          <cell r="A156">
            <v>152895</v>
          </cell>
          <cell r="B156" t="str">
            <v>OTROS</v>
          </cell>
        </row>
        <row r="157">
          <cell r="A157">
            <v>1536</v>
          </cell>
          <cell r="B157" t="str">
            <v>EQUIPO DE HOTELES Y RESTA</v>
          </cell>
        </row>
        <row r="158">
          <cell r="A158">
            <v>153605</v>
          </cell>
          <cell r="B158" t="str">
            <v>DE HABITACIONES</v>
          </cell>
        </row>
        <row r="159">
          <cell r="A159">
            <v>15360501</v>
          </cell>
          <cell r="B159" t="str">
            <v>Muebles y Equipo de Hotel</v>
          </cell>
        </row>
        <row r="160">
          <cell r="A160">
            <v>15360502</v>
          </cell>
          <cell r="B160" t="str">
            <v>Maquinaria y Equip.Electr</v>
          </cell>
        </row>
        <row r="161">
          <cell r="A161">
            <v>153610</v>
          </cell>
          <cell r="B161" t="str">
            <v>DE ALIMENTOS Y BEBEBIDAS</v>
          </cell>
        </row>
        <row r="162">
          <cell r="A162">
            <v>15361001</v>
          </cell>
          <cell r="B162" t="str">
            <v>Equipo de Restaurantes</v>
          </cell>
        </row>
        <row r="163">
          <cell r="A163">
            <v>15361002</v>
          </cell>
          <cell r="B163" t="str">
            <v>Maquinaria y Equip.Electr</v>
          </cell>
        </row>
        <row r="164">
          <cell r="A164">
            <v>153695</v>
          </cell>
          <cell r="B164" t="str">
            <v>OTROS</v>
          </cell>
        </row>
        <row r="165">
          <cell r="A165">
            <v>15369501</v>
          </cell>
          <cell r="B165" t="str">
            <v>Muebles y Equipo Hotel</v>
          </cell>
        </row>
        <row r="166">
          <cell r="A166">
            <v>15369502</v>
          </cell>
          <cell r="B166" t="str">
            <v>Maquinaria y Equipo Eletr</v>
          </cell>
        </row>
        <row r="167">
          <cell r="A167">
            <v>1540</v>
          </cell>
          <cell r="B167" t="str">
            <v>FLOTA Y EQUIPO DE TRANSPO</v>
          </cell>
        </row>
        <row r="168">
          <cell r="A168">
            <v>154005</v>
          </cell>
          <cell r="B168" t="str">
            <v>AUTOS, CAMIONETAS Y CAMPE</v>
          </cell>
        </row>
        <row r="169">
          <cell r="A169">
            <v>154095</v>
          </cell>
          <cell r="B169" t="str">
            <v>OTROS</v>
          </cell>
        </row>
        <row r="170">
          <cell r="A170">
            <v>1592</v>
          </cell>
          <cell r="B170" t="str">
            <v>DEPRECIACION ACUMULADA</v>
          </cell>
        </row>
        <row r="171">
          <cell r="A171">
            <v>159205</v>
          </cell>
          <cell r="B171" t="str">
            <v>CONSTRUCCIONES Y EDIFICAC</v>
          </cell>
        </row>
        <row r="172">
          <cell r="A172">
            <v>15920501</v>
          </cell>
          <cell r="B172" t="str">
            <v>Construcciones y Edificac</v>
          </cell>
        </row>
        <row r="173">
          <cell r="A173">
            <v>15920502</v>
          </cell>
          <cell r="B173" t="str">
            <v>Otros - Construcciones y</v>
          </cell>
        </row>
        <row r="174">
          <cell r="A174">
            <v>159210</v>
          </cell>
          <cell r="B174" t="str">
            <v>MAQUINARIA Y EQUIPO</v>
          </cell>
        </row>
        <row r="175">
          <cell r="A175">
            <v>159215</v>
          </cell>
          <cell r="B175" t="str">
            <v>EQUIPO DE OFICINA</v>
          </cell>
        </row>
        <row r="176">
          <cell r="A176">
            <v>15921501</v>
          </cell>
          <cell r="B176" t="str">
            <v>Equipo de Oficina</v>
          </cell>
        </row>
        <row r="177">
          <cell r="A177">
            <v>15921502</v>
          </cell>
          <cell r="B177" t="str">
            <v>Otros - Equipo de Oficina</v>
          </cell>
        </row>
        <row r="178">
          <cell r="A178">
            <v>159220</v>
          </cell>
          <cell r="B178" t="str">
            <v>EQUIPO DE COMPUTACIÓN Y C</v>
          </cell>
        </row>
        <row r="179">
          <cell r="A179">
            <v>15922001</v>
          </cell>
          <cell r="B179" t="str">
            <v>Equipo de Computación y C</v>
          </cell>
        </row>
        <row r="180">
          <cell r="A180">
            <v>15922002</v>
          </cell>
          <cell r="B180" t="str">
            <v>Otros - Eq. Comp. Comunic</v>
          </cell>
        </row>
        <row r="181">
          <cell r="A181">
            <v>159230</v>
          </cell>
          <cell r="B181" t="str">
            <v>EQUIPO DE HOTELES Y RESTA</v>
          </cell>
        </row>
        <row r="182">
          <cell r="A182">
            <v>15923001</v>
          </cell>
          <cell r="B182" t="str">
            <v>Muebles y Equipo Hotel</v>
          </cell>
        </row>
        <row r="183">
          <cell r="A183">
            <v>15923002</v>
          </cell>
          <cell r="B183" t="str">
            <v>Maquinaria y Equipo Elect</v>
          </cell>
        </row>
        <row r="184">
          <cell r="A184">
            <v>15923003</v>
          </cell>
          <cell r="B184" t="str">
            <v>Otros- Muebles y Enseres</v>
          </cell>
        </row>
        <row r="185">
          <cell r="A185">
            <v>15923004</v>
          </cell>
          <cell r="B185" t="str">
            <v>Otros-Maquinaria y Equipo</v>
          </cell>
        </row>
        <row r="186">
          <cell r="A186">
            <v>159235</v>
          </cell>
          <cell r="B186" t="str">
            <v>FLOTA Y EQUIPO DE TRANSPO</v>
          </cell>
        </row>
        <row r="187">
          <cell r="A187">
            <v>15923501</v>
          </cell>
          <cell r="B187" t="str">
            <v>Flota y Equipo de transpo</v>
          </cell>
        </row>
        <row r="188">
          <cell r="A188">
            <v>15923502</v>
          </cell>
          <cell r="B188" t="str">
            <v>Otros</v>
          </cell>
        </row>
        <row r="189">
          <cell r="A189">
            <v>1597</v>
          </cell>
          <cell r="B189" t="str">
            <v>AMORTIZACION ACUMULADA</v>
          </cell>
        </row>
        <row r="190">
          <cell r="A190">
            <v>1599</v>
          </cell>
          <cell r="B190" t="str">
            <v>PROVISIONES</v>
          </cell>
        </row>
        <row r="191">
          <cell r="A191">
            <v>16</v>
          </cell>
          <cell r="B191" t="str">
            <v>INTANGIBLES</v>
          </cell>
        </row>
        <row r="192">
          <cell r="A192">
            <v>1605</v>
          </cell>
          <cell r="B192" t="str">
            <v>CREDITO MERCANTIL</v>
          </cell>
        </row>
        <row r="193">
          <cell r="A193">
            <v>1625</v>
          </cell>
          <cell r="B193" t="str">
            <v>DERECHOS DE AUTOR</v>
          </cell>
        </row>
        <row r="194">
          <cell r="A194">
            <v>1698</v>
          </cell>
          <cell r="B194" t="str">
            <v>AMORTIZACION ACUMULADA</v>
          </cell>
        </row>
        <row r="195">
          <cell r="A195">
            <v>17</v>
          </cell>
          <cell r="B195" t="str">
            <v>DIFERIDOS</v>
          </cell>
        </row>
        <row r="196">
          <cell r="A196">
            <v>1705</v>
          </cell>
          <cell r="B196" t="str">
            <v>GASTOS PAGADOS POR ANTICI</v>
          </cell>
        </row>
        <row r="197">
          <cell r="A197">
            <v>170505</v>
          </cell>
          <cell r="B197" t="str">
            <v>INTERESES</v>
          </cell>
        </row>
        <row r="198">
          <cell r="A198">
            <v>170510</v>
          </cell>
          <cell r="B198" t="str">
            <v>HONORARIOS</v>
          </cell>
        </row>
        <row r="199">
          <cell r="A199">
            <v>170515</v>
          </cell>
          <cell r="B199" t="str">
            <v>COMISIONES</v>
          </cell>
        </row>
        <row r="200">
          <cell r="A200">
            <v>170520</v>
          </cell>
          <cell r="B200" t="str">
            <v>SEGUROS Y FIANZAS</v>
          </cell>
        </row>
        <row r="201">
          <cell r="A201">
            <v>170525</v>
          </cell>
          <cell r="B201" t="str">
            <v>ARRENDAMIENTOS</v>
          </cell>
        </row>
        <row r="202">
          <cell r="A202">
            <v>170535</v>
          </cell>
          <cell r="B202" t="str">
            <v>MANTENIMIENTO EQUIPOS</v>
          </cell>
        </row>
        <row r="203">
          <cell r="A203">
            <v>170540</v>
          </cell>
          <cell r="B203" t="str">
            <v>SERVICIOS</v>
          </cell>
        </row>
        <row r="204">
          <cell r="A204">
            <v>170545</v>
          </cell>
          <cell r="B204" t="str">
            <v>SUSCRIPCIONES</v>
          </cell>
        </row>
        <row r="205">
          <cell r="A205">
            <v>170595</v>
          </cell>
          <cell r="B205" t="str">
            <v>OTROS</v>
          </cell>
        </row>
        <row r="206">
          <cell r="A206">
            <v>1710</v>
          </cell>
          <cell r="B206" t="str">
            <v>CARGOS DIFERIDOS</v>
          </cell>
        </row>
        <row r="207">
          <cell r="A207">
            <v>171004</v>
          </cell>
          <cell r="B207" t="str">
            <v>ORGANIZACION Y PREOPERATI</v>
          </cell>
        </row>
        <row r="208">
          <cell r="A208">
            <v>17100401</v>
          </cell>
          <cell r="B208" t="str">
            <v>Diferidos Organizacion y</v>
          </cell>
        </row>
        <row r="209">
          <cell r="A209">
            <v>17100402</v>
          </cell>
          <cell r="B209" t="str">
            <v>Amortizaciones Organiza,y</v>
          </cell>
        </row>
        <row r="210">
          <cell r="A210">
            <v>171008</v>
          </cell>
          <cell r="B210" t="str">
            <v>REMODELACIONES</v>
          </cell>
        </row>
        <row r="211">
          <cell r="A211">
            <v>171016</v>
          </cell>
          <cell r="B211" t="str">
            <v>PROGRAMAS PARA COMPUTADOR</v>
          </cell>
        </row>
        <row r="212">
          <cell r="A212">
            <v>171020</v>
          </cell>
          <cell r="B212" t="str">
            <v>UTILES Y PAPELERÍA</v>
          </cell>
        </row>
        <row r="213">
          <cell r="A213">
            <v>171024</v>
          </cell>
          <cell r="B213" t="str">
            <v>MEJORAS A PROPIEDADES AJE</v>
          </cell>
        </row>
        <row r="214">
          <cell r="A214">
            <v>171028</v>
          </cell>
          <cell r="B214" t="str">
            <v>CONTRIBUCIONES Y AFILIACI</v>
          </cell>
        </row>
        <row r="215">
          <cell r="A215">
            <v>171032</v>
          </cell>
          <cell r="B215" t="str">
            <v>ENTRENAMIENTO DE PERSONAL</v>
          </cell>
        </row>
        <row r="216">
          <cell r="A216">
            <v>171036</v>
          </cell>
          <cell r="B216" t="str">
            <v>FERIAS Y EXPOSICIONES</v>
          </cell>
        </row>
        <row r="217">
          <cell r="A217">
            <v>171040</v>
          </cell>
          <cell r="B217" t="str">
            <v>LICENCIAS</v>
          </cell>
        </row>
        <row r="218">
          <cell r="A218">
            <v>171044</v>
          </cell>
          <cell r="B218" t="str">
            <v>PUBLICIDAD, PROPAGANDA Y</v>
          </cell>
        </row>
        <row r="219">
          <cell r="A219">
            <v>171060</v>
          </cell>
          <cell r="B219" t="str">
            <v>DOTACION Y SUMINISTRO A T</v>
          </cell>
        </row>
        <row r="220">
          <cell r="A220">
            <v>171064</v>
          </cell>
          <cell r="B220" t="str">
            <v>ELEMENTOS DE ROPERIA Y LE</v>
          </cell>
        </row>
        <row r="221">
          <cell r="A221">
            <v>171068</v>
          </cell>
          <cell r="B221" t="str">
            <v>LOZA Y CRISTALERIA</v>
          </cell>
        </row>
        <row r="222">
          <cell r="A222">
            <v>171069</v>
          </cell>
          <cell r="B222" t="str">
            <v>PLATERIA</v>
          </cell>
        </row>
        <row r="223">
          <cell r="A223">
            <v>171070</v>
          </cell>
          <cell r="B223" t="str">
            <v>CUBIERTERIA</v>
          </cell>
        </row>
        <row r="224">
          <cell r="A224">
            <v>171095</v>
          </cell>
          <cell r="B224" t="str">
            <v>OTROS</v>
          </cell>
        </row>
        <row r="225">
          <cell r="A225">
            <v>17109501</v>
          </cell>
          <cell r="B225" t="str">
            <v>Impuestos</v>
          </cell>
        </row>
        <row r="226">
          <cell r="A226">
            <v>17109502</v>
          </cell>
          <cell r="B226" t="str">
            <v>Reparaciones Mayores</v>
          </cell>
        </row>
        <row r="227">
          <cell r="A227">
            <v>17109503</v>
          </cell>
          <cell r="B227" t="str">
            <v>Suscripciones</v>
          </cell>
        </row>
        <row r="228">
          <cell r="A228">
            <v>17109504</v>
          </cell>
          <cell r="B228" t="str">
            <v>Arrendamientos</v>
          </cell>
        </row>
        <row r="229">
          <cell r="A229">
            <v>17109505</v>
          </cell>
          <cell r="B229" t="str">
            <v>Otros</v>
          </cell>
        </row>
        <row r="230">
          <cell r="A230">
            <v>17109506</v>
          </cell>
          <cell r="B230" t="str">
            <v>Litigios y Pleitos</v>
          </cell>
        </row>
        <row r="231">
          <cell r="A231">
            <v>17109507</v>
          </cell>
          <cell r="B231" t="str">
            <v>Implementos de Habitacion</v>
          </cell>
        </row>
        <row r="232">
          <cell r="A232">
            <v>17109508</v>
          </cell>
          <cell r="B232" t="str">
            <v>Cortinas y Tapetes</v>
          </cell>
        </row>
        <row r="233">
          <cell r="A233">
            <v>17109509</v>
          </cell>
          <cell r="B233" t="str">
            <v>Depositos Teléfonicos</v>
          </cell>
        </row>
        <row r="234">
          <cell r="A234">
            <v>17109510</v>
          </cell>
          <cell r="B234" t="str">
            <v>Otros Implementos de Lenc</v>
          </cell>
        </row>
        <row r="235">
          <cell r="A235">
            <v>17109511</v>
          </cell>
          <cell r="B235" t="str">
            <v>Honorarios</v>
          </cell>
        </row>
        <row r="236">
          <cell r="A236">
            <v>1715</v>
          </cell>
          <cell r="B236" t="str">
            <v>PROYECTOS DE EXPLORAC. EN</v>
          </cell>
        </row>
        <row r="237">
          <cell r="A237">
            <v>1730</v>
          </cell>
          <cell r="B237" t="str">
            <v>CARGO POR CORRECCION MONE</v>
          </cell>
        </row>
        <row r="238">
          <cell r="A238">
            <v>18</v>
          </cell>
          <cell r="B238" t="str">
            <v>OTROS ACTIVOS</v>
          </cell>
        </row>
        <row r="239">
          <cell r="A239">
            <v>1895</v>
          </cell>
          <cell r="B239" t="str">
            <v>DIVERSOS</v>
          </cell>
        </row>
        <row r="240">
          <cell r="A240">
            <v>1899</v>
          </cell>
          <cell r="B240" t="str">
            <v>PROVISIONES</v>
          </cell>
        </row>
        <row r="241">
          <cell r="A241">
            <v>19</v>
          </cell>
          <cell r="B241" t="str">
            <v>VALORIZACIONES</v>
          </cell>
        </row>
        <row r="242">
          <cell r="A242">
            <v>1905</v>
          </cell>
          <cell r="B242" t="str">
            <v>INVERSIONES</v>
          </cell>
        </row>
        <row r="243">
          <cell r="A243">
            <v>190505</v>
          </cell>
          <cell r="B243" t="str">
            <v>ACCIONES</v>
          </cell>
        </row>
        <row r="244">
          <cell r="A244">
            <v>190510</v>
          </cell>
          <cell r="B244" t="str">
            <v>CUOTAS O APORTES DE INTER</v>
          </cell>
        </row>
        <row r="245">
          <cell r="A245">
            <v>1910</v>
          </cell>
          <cell r="B245" t="str">
            <v>PROPIEDADES,PLANTA Y EQUI</v>
          </cell>
        </row>
        <row r="246">
          <cell r="A246">
            <v>191004</v>
          </cell>
          <cell r="B246" t="str">
            <v>TERRENOS</v>
          </cell>
        </row>
        <row r="247">
          <cell r="A247">
            <v>19100401</v>
          </cell>
          <cell r="B247" t="str">
            <v>Terrenos</v>
          </cell>
        </row>
        <row r="248">
          <cell r="A248">
            <v>19100403</v>
          </cell>
          <cell r="B248" t="str">
            <v>Valorizacion Contable</v>
          </cell>
        </row>
        <row r="249">
          <cell r="A249">
            <v>191008</v>
          </cell>
          <cell r="B249" t="str">
            <v>CONSTRUCCIONES Y EDIFICAC</v>
          </cell>
        </row>
        <row r="250">
          <cell r="A250">
            <v>19100801</v>
          </cell>
          <cell r="B250" t="str">
            <v>Edificios</v>
          </cell>
        </row>
        <row r="251">
          <cell r="A251">
            <v>19100803</v>
          </cell>
          <cell r="B251" t="str">
            <v>Valorizacion Contable Edi</v>
          </cell>
        </row>
        <row r="252">
          <cell r="A252">
            <v>191012</v>
          </cell>
          <cell r="B252" t="str">
            <v>MAQUINARIA Y EQUIPO</v>
          </cell>
        </row>
        <row r="253">
          <cell r="A253">
            <v>191016</v>
          </cell>
          <cell r="B253" t="str">
            <v>EQUIPO DE OFICINA</v>
          </cell>
        </row>
        <row r="254">
          <cell r="A254">
            <v>191020</v>
          </cell>
          <cell r="B254" t="str">
            <v>EQUIPO DE COMPUTACION Y C</v>
          </cell>
        </row>
        <row r="255">
          <cell r="A255">
            <v>191028</v>
          </cell>
          <cell r="B255" t="str">
            <v>EQUIPO DE HOTELES Y RESTA</v>
          </cell>
        </row>
        <row r="256">
          <cell r="A256">
            <v>191032</v>
          </cell>
          <cell r="B256" t="str">
            <v>FLOTA Y EQUIPO DE TRANSPO</v>
          </cell>
        </row>
        <row r="257">
          <cell r="A257">
            <v>1995</v>
          </cell>
          <cell r="B257" t="str">
            <v>OTROS ACTIVOS</v>
          </cell>
        </row>
        <row r="258">
          <cell r="A258">
            <v>2</v>
          </cell>
          <cell r="B258" t="str">
            <v>PASIVOS</v>
          </cell>
        </row>
        <row r="259">
          <cell r="A259">
            <v>21</v>
          </cell>
          <cell r="B259" t="str">
            <v>OBLIGACIONES FINANCIERAS</v>
          </cell>
        </row>
        <row r="260">
          <cell r="A260">
            <v>2105</v>
          </cell>
          <cell r="B260" t="str">
            <v>BANCOS NACIONALES</v>
          </cell>
        </row>
        <row r="261">
          <cell r="A261">
            <v>210505</v>
          </cell>
          <cell r="B261" t="str">
            <v>SOBREGIROS</v>
          </cell>
        </row>
        <row r="262">
          <cell r="A262">
            <v>21050501</v>
          </cell>
          <cell r="B262" t="str">
            <v>Banco de Occidente</v>
          </cell>
        </row>
        <row r="263">
          <cell r="A263">
            <v>21050502</v>
          </cell>
          <cell r="B263" t="str">
            <v>Bancolombia</v>
          </cell>
        </row>
        <row r="264">
          <cell r="A264">
            <v>210510</v>
          </cell>
          <cell r="B264" t="str">
            <v>PAGARES</v>
          </cell>
        </row>
        <row r="265">
          <cell r="A265">
            <v>21051001</v>
          </cell>
          <cell r="B265" t="str">
            <v>Capital</v>
          </cell>
        </row>
        <row r="266">
          <cell r="A266">
            <v>21051002</v>
          </cell>
          <cell r="B266" t="str">
            <v>Intereses</v>
          </cell>
        </row>
        <row r="267">
          <cell r="A267">
            <v>210515</v>
          </cell>
          <cell r="B267" t="str">
            <v>CARTAS DE CREDITO</v>
          </cell>
        </row>
        <row r="268">
          <cell r="A268">
            <v>2110</v>
          </cell>
          <cell r="B268" t="str">
            <v>BANCOS DEL EXTERIOR</v>
          </cell>
        </row>
        <row r="269">
          <cell r="A269">
            <v>2115</v>
          </cell>
          <cell r="B269" t="str">
            <v>CORPORACIONES FINANCIERAS</v>
          </cell>
        </row>
        <row r="270">
          <cell r="A270">
            <v>211505</v>
          </cell>
          <cell r="B270" t="str">
            <v>PAGARES</v>
          </cell>
        </row>
        <row r="271">
          <cell r="A271">
            <v>2120</v>
          </cell>
          <cell r="B271" t="str">
            <v>COMPAÑIAS DE FINANCIAM CO</v>
          </cell>
        </row>
        <row r="272">
          <cell r="A272">
            <v>212005</v>
          </cell>
          <cell r="B272" t="str">
            <v>PAGARES</v>
          </cell>
        </row>
        <row r="273">
          <cell r="A273">
            <v>21200501</v>
          </cell>
          <cell r="B273" t="str">
            <v>Capital</v>
          </cell>
        </row>
        <row r="274">
          <cell r="A274">
            <v>21200502</v>
          </cell>
          <cell r="B274" t="str">
            <v>Intereses</v>
          </cell>
        </row>
        <row r="275">
          <cell r="A275">
            <v>2125</v>
          </cell>
          <cell r="B275" t="str">
            <v>CORPORACIONES DE AHORRO Y</v>
          </cell>
        </row>
        <row r="276">
          <cell r="A276">
            <v>212510</v>
          </cell>
          <cell r="B276" t="str">
            <v>Pagares</v>
          </cell>
        </row>
        <row r="277">
          <cell r="A277">
            <v>212515</v>
          </cell>
          <cell r="B277" t="str">
            <v>Hipotecarias</v>
          </cell>
        </row>
        <row r="278">
          <cell r="A278">
            <v>2130</v>
          </cell>
          <cell r="B278" t="str">
            <v>ENTIDADES FINANC DEL EXTE</v>
          </cell>
        </row>
        <row r="279">
          <cell r="A279">
            <v>2135</v>
          </cell>
          <cell r="B279" t="str">
            <v>COMPROMISOS DE RECOMPRA I</v>
          </cell>
        </row>
        <row r="280">
          <cell r="A280">
            <v>2140</v>
          </cell>
          <cell r="B280" t="str">
            <v>COMPROMISOS DE RECOMPRA C</v>
          </cell>
        </row>
        <row r="281">
          <cell r="A281">
            <v>2195</v>
          </cell>
          <cell r="B281" t="str">
            <v>OTRAS OBLIGACIONES FINANC</v>
          </cell>
        </row>
        <row r="282">
          <cell r="A282">
            <v>219505</v>
          </cell>
          <cell r="B282" t="str">
            <v>Particulares</v>
          </cell>
        </row>
        <row r="283">
          <cell r="A283">
            <v>219520</v>
          </cell>
          <cell r="B283" t="str">
            <v>Socios</v>
          </cell>
        </row>
        <row r="284">
          <cell r="A284">
            <v>219595</v>
          </cell>
          <cell r="B284" t="str">
            <v>Otros</v>
          </cell>
        </row>
        <row r="285">
          <cell r="A285">
            <v>22</v>
          </cell>
          <cell r="B285" t="str">
            <v>PROVEEDORES</v>
          </cell>
        </row>
        <row r="286">
          <cell r="A286">
            <v>2205</v>
          </cell>
          <cell r="B286" t="str">
            <v>NACIONALES</v>
          </cell>
        </row>
        <row r="287">
          <cell r="A287">
            <v>220505</v>
          </cell>
          <cell r="B287" t="str">
            <v>Proveedores Nacionales</v>
          </cell>
        </row>
        <row r="288">
          <cell r="A288">
            <v>2210</v>
          </cell>
          <cell r="B288" t="str">
            <v>DEL EXTERIOR</v>
          </cell>
        </row>
        <row r="289">
          <cell r="A289">
            <v>23</v>
          </cell>
          <cell r="B289" t="str">
            <v>CUENTAS POR PAGAR</v>
          </cell>
        </row>
        <row r="290">
          <cell r="A290">
            <v>2305</v>
          </cell>
          <cell r="B290" t="str">
            <v>CUENTAS CORRIENTES COMERC</v>
          </cell>
        </row>
        <row r="291">
          <cell r="A291">
            <v>2320</v>
          </cell>
          <cell r="B291" t="str">
            <v>A CONTRATISTAS</v>
          </cell>
        </row>
        <row r="292">
          <cell r="A292">
            <v>232005</v>
          </cell>
          <cell r="B292" t="str">
            <v>Contratistas</v>
          </cell>
        </row>
        <row r="293">
          <cell r="A293">
            <v>2325</v>
          </cell>
          <cell r="B293" t="str">
            <v>CUENTAS EN PARTICIPACION</v>
          </cell>
        </row>
        <row r="294">
          <cell r="A294">
            <v>2335</v>
          </cell>
          <cell r="B294" t="str">
            <v>COSTOS Y GASTOS POR PAGAR</v>
          </cell>
        </row>
        <row r="295">
          <cell r="A295">
            <v>233505</v>
          </cell>
          <cell r="B295" t="str">
            <v>Gastos Financieros</v>
          </cell>
        </row>
        <row r="296">
          <cell r="A296">
            <v>233510</v>
          </cell>
          <cell r="B296" t="str">
            <v>Gastos Legasles</v>
          </cell>
        </row>
        <row r="297">
          <cell r="A297">
            <v>233515</v>
          </cell>
          <cell r="B297" t="str">
            <v>Libros, Suscripciones, Pe</v>
          </cell>
        </row>
        <row r="298">
          <cell r="A298">
            <v>233520</v>
          </cell>
          <cell r="B298" t="str">
            <v>Comisiones</v>
          </cell>
        </row>
        <row r="299">
          <cell r="A299">
            <v>233525</v>
          </cell>
          <cell r="B299" t="str">
            <v>Honorarios</v>
          </cell>
        </row>
        <row r="300">
          <cell r="A300">
            <v>233530</v>
          </cell>
          <cell r="B300" t="str">
            <v>Servicios Tecnicos</v>
          </cell>
        </row>
        <row r="301">
          <cell r="A301">
            <v>233535</v>
          </cell>
          <cell r="B301" t="str">
            <v>Servicio De Mantenimiento</v>
          </cell>
        </row>
        <row r="302">
          <cell r="A302">
            <v>233540</v>
          </cell>
          <cell r="B302" t="str">
            <v>Arrendamientos</v>
          </cell>
        </row>
        <row r="303">
          <cell r="A303">
            <v>233545</v>
          </cell>
          <cell r="B303" t="str">
            <v>Transportes, Fletes y Aca</v>
          </cell>
        </row>
        <row r="304">
          <cell r="A304">
            <v>233550</v>
          </cell>
          <cell r="B304" t="str">
            <v>Servicios Publicos</v>
          </cell>
        </row>
        <row r="305">
          <cell r="A305">
            <v>233555</v>
          </cell>
          <cell r="B305" t="str">
            <v>Seguros</v>
          </cell>
        </row>
        <row r="306">
          <cell r="A306">
            <v>233560</v>
          </cell>
          <cell r="B306" t="str">
            <v>Gastos de Viaje</v>
          </cell>
        </row>
        <row r="307">
          <cell r="A307">
            <v>233595</v>
          </cell>
          <cell r="B307" t="str">
            <v>OTROS</v>
          </cell>
        </row>
        <row r="308">
          <cell r="A308">
            <v>2345</v>
          </cell>
          <cell r="B308" t="str">
            <v>ACREEDORES OFICIALES</v>
          </cell>
        </row>
        <row r="309">
          <cell r="A309">
            <v>2355</v>
          </cell>
          <cell r="B309" t="str">
            <v>DEUDAS CON SOCIOS</v>
          </cell>
        </row>
        <row r="310">
          <cell r="A310">
            <v>235510</v>
          </cell>
          <cell r="B310" t="str">
            <v>Socios</v>
          </cell>
        </row>
        <row r="311">
          <cell r="A311">
            <v>2360</v>
          </cell>
          <cell r="B311" t="str">
            <v>PARTICIPACIONES POR PAGAR</v>
          </cell>
        </row>
        <row r="312">
          <cell r="A312">
            <v>236010</v>
          </cell>
          <cell r="B312" t="str">
            <v>Participaciones</v>
          </cell>
        </row>
        <row r="313">
          <cell r="A313">
            <v>2365</v>
          </cell>
          <cell r="B313" t="str">
            <v>RETENCION EN LA FUENTE</v>
          </cell>
        </row>
        <row r="314">
          <cell r="A314">
            <v>236505</v>
          </cell>
          <cell r="B314" t="str">
            <v>Ingresos Laborales</v>
          </cell>
        </row>
        <row r="315">
          <cell r="A315">
            <v>236510</v>
          </cell>
          <cell r="B315" t="str">
            <v>Dividendos y/o Participac</v>
          </cell>
        </row>
        <row r="316">
          <cell r="A316">
            <v>236515</v>
          </cell>
          <cell r="B316" t="str">
            <v>HONORARIOS</v>
          </cell>
        </row>
        <row r="317">
          <cell r="A317">
            <v>23651501</v>
          </cell>
          <cell r="B317" t="str">
            <v>Honorarios 10%</v>
          </cell>
        </row>
        <row r="318">
          <cell r="A318">
            <v>23651502</v>
          </cell>
          <cell r="B318" t="str">
            <v>Honorarios 11%</v>
          </cell>
        </row>
        <row r="319">
          <cell r="A319">
            <v>236520</v>
          </cell>
          <cell r="B319" t="str">
            <v>COMISIONES</v>
          </cell>
        </row>
        <row r="320">
          <cell r="A320">
            <v>23652001</v>
          </cell>
          <cell r="B320" t="str">
            <v>Comisiones 10%</v>
          </cell>
        </row>
        <row r="321">
          <cell r="A321">
            <v>23652002</v>
          </cell>
          <cell r="B321" t="str">
            <v>Comisiones 11%</v>
          </cell>
        </row>
        <row r="322">
          <cell r="A322">
            <v>236525</v>
          </cell>
          <cell r="B322" t="str">
            <v>SERVICIOS</v>
          </cell>
        </row>
        <row r="323">
          <cell r="A323">
            <v>23652501</v>
          </cell>
          <cell r="B323" t="str">
            <v>Transporte De Carga 1%</v>
          </cell>
        </row>
        <row r="324">
          <cell r="A324">
            <v>23652502</v>
          </cell>
          <cell r="B324" t="str">
            <v>Transporte De Pasajeros 3</v>
          </cell>
        </row>
        <row r="325">
          <cell r="A325">
            <v>23652503</v>
          </cell>
          <cell r="B325" t="str">
            <v>Servicios 6%</v>
          </cell>
        </row>
        <row r="326">
          <cell r="A326">
            <v>23652504</v>
          </cell>
          <cell r="B326" t="str">
            <v>Servicios Hoteleros 3.5%</v>
          </cell>
        </row>
        <row r="327">
          <cell r="A327">
            <v>23652505</v>
          </cell>
          <cell r="B327" t="str">
            <v>Aseo y/o Vigilancia 2%</v>
          </cell>
        </row>
        <row r="328">
          <cell r="A328">
            <v>23652506</v>
          </cell>
          <cell r="B328" t="str">
            <v>Servicios 4%</v>
          </cell>
        </row>
        <row r="329">
          <cell r="A329">
            <v>23652507</v>
          </cell>
          <cell r="B329" t="str">
            <v>Servicios Construcción 1%</v>
          </cell>
        </row>
        <row r="330">
          <cell r="A330">
            <v>236530</v>
          </cell>
          <cell r="B330" t="str">
            <v>ARRENDAMIENTOS</v>
          </cell>
        </row>
        <row r="331">
          <cell r="A331">
            <v>23653001</v>
          </cell>
          <cell r="B331" t="str">
            <v>Arrendamientos Bienes Mue</v>
          </cell>
        </row>
        <row r="332">
          <cell r="A332">
            <v>23653002</v>
          </cell>
          <cell r="B332" t="str">
            <v>Arrendamientos Bienes Inm</v>
          </cell>
        </row>
        <row r="333">
          <cell r="A333">
            <v>236535</v>
          </cell>
          <cell r="B333" t="str">
            <v>RENDIMIENTOS FINANCIEROS</v>
          </cell>
        </row>
        <row r="334">
          <cell r="A334">
            <v>236540</v>
          </cell>
          <cell r="B334" t="str">
            <v>COMPRAS</v>
          </cell>
        </row>
        <row r="335">
          <cell r="A335">
            <v>23654001</v>
          </cell>
          <cell r="B335" t="str">
            <v>Compras 1.5%</v>
          </cell>
        </row>
        <row r="336">
          <cell r="A336">
            <v>23654002</v>
          </cell>
          <cell r="B336" t="str">
            <v>Compras 3.5%</v>
          </cell>
        </row>
        <row r="337">
          <cell r="A337">
            <v>23654003</v>
          </cell>
          <cell r="B337" t="str">
            <v>Compras 0.1%</v>
          </cell>
        </row>
        <row r="338">
          <cell r="A338">
            <v>236565</v>
          </cell>
          <cell r="B338" t="str">
            <v>POR IMPUESTO DE TIEMBRE</v>
          </cell>
        </row>
        <row r="339">
          <cell r="A339">
            <v>236570</v>
          </cell>
          <cell r="B339" t="str">
            <v>OTRAS RETENCIONES Y PATRI</v>
          </cell>
        </row>
        <row r="340">
          <cell r="A340">
            <v>23657001</v>
          </cell>
          <cell r="B340" t="str">
            <v>Otras Retenciones y Patri</v>
          </cell>
        </row>
        <row r="341">
          <cell r="A341">
            <v>236571</v>
          </cell>
          <cell r="B341" t="str">
            <v>PAGO DE RETEFUENTE</v>
          </cell>
        </row>
        <row r="342">
          <cell r="A342">
            <v>236572</v>
          </cell>
          <cell r="B342" t="str">
            <v>OTROS</v>
          </cell>
        </row>
        <row r="343">
          <cell r="A343">
            <v>236575</v>
          </cell>
          <cell r="B343" t="str">
            <v>AUTORRETENCION DE RENTA</v>
          </cell>
        </row>
        <row r="344">
          <cell r="A344">
            <v>23657501</v>
          </cell>
          <cell r="B344" t="str">
            <v>Autorret 3.5% Ingresos Op</v>
          </cell>
        </row>
        <row r="345">
          <cell r="A345">
            <v>23657502</v>
          </cell>
          <cell r="B345" t="str">
            <v>Autorret 3.5% Otros Ingre</v>
          </cell>
        </row>
        <row r="346">
          <cell r="A346">
            <v>23657503</v>
          </cell>
          <cell r="B346" t="str">
            <v>Autorret 3.5% Arrendamien</v>
          </cell>
        </row>
        <row r="347">
          <cell r="A347">
            <v>23657504</v>
          </cell>
          <cell r="B347" t="str">
            <v>Autorret 4% Arrenda. Bien</v>
          </cell>
        </row>
        <row r="348">
          <cell r="A348">
            <v>23657505</v>
          </cell>
          <cell r="B348" t="str">
            <v>Autorret 7% Multas y Reca</v>
          </cell>
        </row>
        <row r="349">
          <cell r="A349">
            <v>236579</v>
          </cell>
          <cell r="B349" t="str">
            <v>RETEFUENTE AÑO ANTERIOR</v>
          </cell>
        </row>
        <row r="350">
          <cell r="A350">
            <v>2367</v>
          </cell>
          <cell r="B350" t="str">
            <v>IMPUESTO A LAS VENTAS RET</v>
          </cell>
        </row>
        <row r="351">
          <cell r="A351">
            <v>236701</v>
          </cell>
          <cell r="B351" t="str">
            <v>IVA RETENIDO REGIMEN COMU</v>
          </cell>
        </row>
        <row r="352">
          <cell r="A352">
            <v>23670101</v>
          </cell>
          <cell r="B352" t="str">
            <v>Iva Retenido Regimen Comu</v>
          </cell>
        </row>
        <row r="353">
          <cell r="A353">
            <v>23670102</v>
          </cell>
          <cell r="B353" t="str">
            <v>Iva retenido Regimen Comu</v>
          </cell>
        </row>
        <row r="354">
          <cell r="A354">
            <v>23670103</v>
          </cell>
          <cell r="B354" t="str">
            <v>Iva retenido Regimen Comu</v>
          </cell>
        </row>
        <row r="355">
          <cell r="A355">
            <v>23670104</v>
          </cell>
          <cell r="B355" t="str">
            <v>Iva retenido Regimen Comu</v>
          </cell>
        </row>
        <row r="356">
          <cell r="A356">
            <v>236702</v>
          </cell>
          <cell r="B356" t="str">
            <v>IVA RETENIDO REGIMEN SIMP</v>
          </cell>
        </row>
        <row r="357">
          <cell r="A357">
            <v>23670201</v>
          </cell>
          <cell r="B357" t="str">
            <v>Iva Retenido Regimen Simp</v>
          </cell>
        </row>
        <row r="358">
          <cell r="A358">
            <v>23670202</v>
          </cell>
          <cell r="B358" t="str">
            <v>Iva Retenido Regimen Simp</v>
          </cell>
        </row>
        <row r="359">
          <cell r="A359">
            <v>23670203</v>
          </cell>
          <cell r="B359" t="str">
            <v>Iva Retenido Regimen Simp</v>
          </cell>
        </row>
        <row r="360">
          <cell r="A360">
            <v>23670204</v>
          </cell>
          <cell r="B360" t="str">
            <v>Iva Retenido Reg. Simplif</v>
          </cell>
        </row>
        <row r="361">
          <cell r="A361">
            <v>236771</v>
          </cell>
          <cell r="B361" t="str">
            <v>PAGO RETEIVA</v>
          </cell>
        </row>
        <row r="362">
          <cell r="A362">
            <v>236779</v>
          </cell>
          <cell r="B362" t="str">
            <v>PAGO RETEIVA AÑO ANTERIOR</v>
          </cell>
        </row>
        <row r="363">
          <cell r="A363">
            <v>2368</v>
          </cell>
          <cell r="B363" t="str">
            <v>INDUSTRIA Y COMERCIO RETE</v>
          </cell>
        </row>
        <row r="364">
          <cell r="A364">
            <v>236801</v>
          </cell>
          <cell r="B364" t="str">
            <v>INDUSTRIA Y COMERCIO RETE</v>
          </cell>
        </row>
        <row r="365">
          <cell r="A365">
            <v>23680101</v>
          </cell>
          <cell r="B365" t="str">
            <v>Auto Retencion de Ica</v>
          </cell>
        </row>
        <row r="366">
          <cell r="A366">
            <v>23680102</v>
          </cell>
          <cell r="B366" t="str">
            <v>Actividades Industriales</v>
          </cell>
        </row>
        <row r="367">
          <cell r="A367">
            <v>23680103</v>
          </cell>
          <cell r="B367" t="str">
            <v>Las Demas Activi Industri</v>
          </cell>
        </row>
        <row r="368">
          <cell r="A368">
            <v>23680104</v>
          </cell>
          <cell r="B368" t="str">
            <v>Actividades Comerciales 3</v>
          </cell>
        </row>
        <row r="369">
          <cell r="A369">
            <v>23680105</v>
          </cell>
          <cell r="B369" t="str">
            <v>Las Dema Activi Comercial</v>
          </cell>
        </row>
        <row r="370">
          <cell r="A370">
            <v>23680106</v>
          </cell>
          <cell r="B370" t="str">
            <v>Supermercados, Miscelan y</v>
          </cell>
        </row>
        <row r="371">
          <cell r="A371">
            <v>23680107</v>
          </cell>
          <cell r="B371" t="str">
            <v>Actividades De Servicio 3</v>
          </cell>
        </row>
        <row r="372">
          <cell r="A372">
            <v>23680108</v>
          </cell>
          <cell r="B372" t="str">
            <v>Actividades De Servicio 6</v>
          </cell>
        </row>
        <row r="373">
          <cell r="A373">
            <v>23680109</v>
          </cell>
          <cell r="B373" t="str">
            <v>Las Demas Activi De Servi</v>
          </cell>
        </row>
        <row r="374">
          <cell r="A374">
            <v>23680110</v>
          </cell>
          <cell r="B374" t="str">
            <v>Entidades Financieras 5*1</v>
          </cell>
        </row>
        <row r="375">
          <cell r="A375">
            <v>236802</v>
          </cell>
          <cell r="B375" t="str">
            <v>PAGO DE ICA RETENIDO</v>
          </cell>
        </row>
        <row r="376">
          <cell r="A376">
            <v>23680201</v>
          </cell>
          <cell r="B376" t="str">
            <v>Pago Imp Ind Y Comercio</v>
          </cell>
        </row>
        <row r="377">
          <cell r="A377">
            <v>23680202</v>
          </cell>
          <cell r="B377" t="str">
            <v>Pago Imp Ind Y Com Año An</v>
          </cell>
        </row>
        <row r="378">
          <cell r="A378">
            <v>2370</v>
          </cell>
          <cell r="B378" t="str">
            <v>RETENCIONES Y APORTES DE</v>
          </cell>
        </row>
        <row r="379">
          <cell r="A379">
            <v>237005</v>
          </cell>
          <cell r="B379" t="str">
            <v>APORTES A ENT. PROMOTORAS</v>
          </cell>
        </row>
        <row r="380">
          <cell r="A380">
            <v>237006</v>
          </cell>
          <cell r="B380" t="str">
            <v>APORTES ADM. RIESG. PROF.</v>
          </cell>
        </row>
        <row r="381">
          <cell r="A381">
            <v>237010</v>
          </cell>
          <cell r="B381" t="str">
            <v>APORTES ICBF, SENA Y CAJA</v>
          </cell>
        </row>
        <row r="382">
          <cell r="A382">
            <v>237025</v>
          </cell>
          <cell r="B382" t="str">
            <v>EMBARGOS JUDICIALES</v>
          </cell>
        </row>
        <row r="383">
          <cell r="A383">
            <v>23702501</v>
          </cell>
          <cell r="B383" t="str">
            <v>Embargos Judiciales</v>
          </cell>
        </row>
        <row r="384">
          <cell r="A384">
            <v>237045</v>
          </cell>
          <cell r="B384" t="str">
            <v>FONDOS</v>
          </cell>
        </row>
        <row r="385">
          <cell r="A385">
            <v>237095</v>
          </cell>
          <cell r="B385" t="str">
            <v>OTROS</v>
          </cell>
        </row>
        <row r="386">
          <cell r="A386">
            <v>23709501</v>
          </cell>
          <cell r="B386" t="str">
            <v>Plan Médico</v>
          </cell>
        </row>
        <row r="387">
          <cell r="A387">
            <v>23709502</v>
          </cell>
          <cell r="B387" t="str">
            <v>Provisión Nomina</v>
          </cell>
        </row>
        <row r="388">
          <cell r="A388">
            <v>2380</v>
          </cell>
          <cell r="B388" t="str">
            <v>ACREEDORES VARIOS</v>
          </cell>
        </row>
        <row r="389">
          <cell r="A389">
            <v>238020</v>
          </cell>
          <cell r="B389" t="str">
            <v>REINTEGROS POR PAGAR</v>
          </cell>
        </row>
        <row r="390">
          <cell r="A390">
            <v>238095</v>
          </cell>
          <cell r="B390" t="str">
            <v>OTROS</v>
          </cell>
        </row>
        <row r="391">
          <cell r="A391">
            <v>23809501</v>
          </cell>
          <cell r="B391" t="str">
            <v>Propinas</v>
          </cell>
        </row>
        <row r="392">
          <cell r="A392">
            <v>23809502</v>
          </cell>
          <cell r="B392" t="str">
            <v>Otros</v>
          </cell>
        </row>
        <row r="393">
          <cell r="A393">
            <v>24</v>
          </cell>
          <cell r="B393" t="str">
            <v>IMPUESTOS,GRAVAMENES Y TA</v>
          </cell>
        </row>
        <row r="394">
          <cell r="A394">
            <v>2404</v>
          </cell>
          <cell r="B394" t="str">
            <v>DE RENTA Y COMPLEMENTARIO</v>
          </cell>
        </row>
        <row r="395">
          <cell r="A395">
            <v>240405</v>
          </cell>
          <cell r="B395" t="str">
            <v>VIGENCIA FISCAL CORRIENTE</v>
          </cell>
        </row>
        <row r="396">
          <cell r="A396">
            <v>24040501</v>
          </cell>
          <cell r="B396" t="str">
            <v>Impuesto de Renta</v>
          </cell>
        </row>
        <row r="397">
          <cell r="A397">
            <v>240410</v>
          </cell>
          <cell r="B397" t="str">
            <v>VIGENCIA FISCAL ANTERIOR</v>
          </cell>
        </row>
        <row r="398">
          <cell r="A398">
            <v>2408</v>
          </cell>
          <cell r="B398" t="str">
            <v>IMPUESTO A LAS VENTAS X P</v>
          </cell>
        </row>
        <row r="399">
          <cell r="A399">
            <v>240805</v>
          </cell>
          <cell r="B399" t="str">
            <v>VIGENCIA FISCAL CORRIENTE</v>
          </cell>
        </row>
        <row r="400">
          <cell r="A400">
            <v>24080501</v>
          </cell>
          <cell r="B400" t="str">
            <v>IVA RECAUDADO</v>
          </cell>
        </row>
        <row r="401">
          <cell r="A401">
            <v>2408050101</v>
          </cell>
          <cell r="B401" t="str">
            <v>Iva Recaudado en Ventas 1</v>
          </cell>
        </row>
        <row r="402">
          <cell r="A402">
            <v>2408050102</v>
          </cell>
          <cell r="B402" t="str">
            <v>Iva Recaudado Ventas 10%</v>
          </cell>
        </row>
        <row r="403">
          <cell r="A403">
            <v>24080502</v>
          </cell>
          <cell r="B403" t="str">
            <v>IVA DESCONT/COMUN OPER. G</v>
          </cell>
        </row>
        <row r="404">
          <cell r="A404">
            <v>2408050201</v>
          </cell>
          <cell r="B404" t="str">
            <v>Iva Oper. Gravadas 10%</v>
          </cell>
        </row>
        <row r="405">
          <cell r="A405">
            <v>2408050202</v>
          </cell>
          <cell r="B405" t="str">
            <v>Iva Oper. Gravadas 16%</v>
          </cell>
        </row>
        <row r="406">
          <cell r="A406">
            <v>24080503</v>
          </cell>
          <cell r="B406" t="str">
            <v>IVA DESCONT/COMUN SERVICI</v>
          </cell>
        </row>
        <row r="407">
          <cell r="A407">
            <v>2408050301</v>
          </cell>
          <cell r="B407" t="str">
            <v>Iva Desc/Ser de Aseo y Te</v>
          </cell>
        </row>
        <row r="408">
          <cell r="A408">
            <v>2408050302</v>
          </cell>
          <cell r="B408" t="str">
            <v>Ivas Descont/Comun Servic</v>
          </cell>
        </row>
        <row r="409">
          <cell r="A409">
            <v>2408050303</v>
          </cell>
          <cell r="B409" t="str">
            <v>Iva Descont/Comun Servici</v>
          </cell>
        </row>
        <row r="410">
          <cell r="A410">
            <v>24080504</v>
          </cell>
          <cell r="B410" t="str">
            <v>IVA DESCONT/REG SIMPLI OP</v>
          </cell>
        </row>
        <row r="411">
          <cell r="A411">
            <v>2408050401</v>
          </cell>
          <cell r="B411" t="str">
            <v>Iva Oper Grava 8% Reg Sim</v>
          </cell>
        </row>
        <row r="412">
          <cell r="A412">
            <v>2408050402</v>
          </cell>
          <cell r="B412" t="str">
            <v>Iva Oper Grava 5% Reg Sim</v>
          </cell>
        </row>
        <row r="413">
          <cell r="A413">
            <v>24080505</v>
          </cell>
          <cell r="B413" t="str">
            <v>IVA DESCONT/ REG SIMPLI S</v>
          </cell>
        </row>
        <row r="414">
          <cell r="A414">
            <v>2408050501</v>
          </cell>
          <cell r="B414" t="str">
            <v>Iva Serv Reg Simplificado</v>
          </cell>
        </row>
        <row r="415">
          <cell r="A415">
            <v>2408050502</v>
          </cell>
          <cell r="B415" t="str">
            <v>Iva Serv Reg Simplificado</v>
          </cell>
        </row>
        <row r="416">
          <cell r="A416">
            <v>2408050503</v>
          </cell>
          <cell r="B416" t="str">
            <v>Iva Serv Reg Simplificado</v>
          </cell>
        </row>
        <row r="417">
          <cell r="A417">
            <v>24080506</v>
          </cell>
          <cell r="B417" t="str">
            <v>IVA TRANSITORIO</v>
          </cell>
        </row>
        <row r="418">
          <cell r="A418">
            <v>2408050601</v>
          </cell>
          <cell r="B418" t="str">
            <v>Iva Transitorio Servicios</v>
          </cell>
        </row>
        <row r="419">
          <cell r="A419">
            <v>2408050602</v>
          </cell>
          <cell r="B419" t="str">
            <v>Iva Transitorio Servicios</v>
          </cell>
        </row>
        <row r="420">
          <cell r="A420">
            <v>2408050603</v>
          </cell>
          <cell r="B420" t="str">
            <v>Iva Transitorio Servicios</v>
          </cell>
        </row>
        <row r="421">
          <cell r="A421">
            <v>2408050604</v>
          </cell>
          <cell r="B421" t="str">
            <v>Iva Transitorio Operac Gr</v>
          </cell>
        </row>
        <row r="422">
          <cell r="A422">
            <v>2408050605</v>
          </cell>
          <cell r="B422" t="str">
            <v>Iva trans Oper Grav Alq E</v>
          </cell>
        </row>
        <row r="423">
          <cell r="A423">
            <v>2408050606</v>
          </cell>
          <cell r="B423" t="str">
            <v>Iva Transitorio Reg Simpl</v>
          </cell>
        </row>
        <row r="424">
          <cell r="A424">
            <v>2408050607</v>
          </cell>
          <cell r="B424" t="str">
            <v>Iva Transitorio Reg Simpl</v>
          </cell>
        </row>
        <row r="425">
          <cell r="A425">
            <v>2408050608</v>
          </cell>
          <cell r="B425" t="str">
            <v>Iva Transitorio Ope Grava</v>
          </cell>
        </row>
        <row r="426">
          <cell r="A426">
            <v>2408050609</v>
          </cell>
          <cell r="B426" t="str">
            <v>Iva Transitorio Servicios</v>
          </cell>
        </row>
        <row r="427">
          <cell r="A427">
            <v>2408050610</v>
          </cell>
          <cell r="B427" t="str">
            <v>Iva Transitorio Reg Simpl</v>
          </cell>
        </row>
        <row r="428">
          <cell r="A428">
            <v>2408050611</v>
          </cell>
          <cell r="B428" t="str">
            <v>Iva Transitorio Reg Simpl</v>
          </cell>
        </row>
        <row r="429">
          <cell r="A429">
            <v>2408050612</v>
          </cell>
          <cell r="B429" t="str">
            <v>Iva Transitorio Reg Simpl</v>
          </cell>
        </row>
        <row r="430">
          <cell r="A430">
            <v>24080509</v>
          </cell>
          <cell r="B430" t="str">
            <v>Pago De Iva</v>
          </cell>
        </row>
        <row r="431">
          <cell r="A431">
            <v>240805099</v>
          </cell>
          <cell r="B431" t="str">
            <v>PAGO IVA AÑO ANTERIOR</v>
          </cell>
        </row>
        <row r="432">
          <cell r="A432">
            <v>240810</v>
          </cell>
          <cell r="B432" t="str">
            <v>VIGENCVIA FISCAL ANTERIOR</v>
          </cell>
        </row>
        <row r="433">
          <cell r="A433">
            <v>2412</v>
          </cell>
          <cell r="B433" t="str">
            <v>DE INDUSTRIA Y COMERCIO</v>
          </cell>
        </row>
        <row r="434">
          <cell r="A434">
            <v>241205</v>
          </cell>
          <cell r="B434" t="str">
            <v>VIGENCIA FISCAL CORRIENTE</v>
          </cell>
        </row>
        <row r="435">
          <cell r="A435">
            <v>241210</v>
          </cell>
          <cell r="B435" t="str">
            <v>VIGENCIAS FICALES ANTERIO</v>
          </cell>
        </row>
        <row r="436">
          <cell r="A436">
            <v>2416</v>
          </cell>
          <cell r="B436" t="str">
            <v>A LA PROPIEDAD RAIZ</v>
          </cell>
        </row>
        <row r="437">
          <cell r="A437">
            <v>241605</v>
          </cell>
          <cell r="B437" t="str">
            <v>PREDIAL</v>
          </cell>
        </row>
        <row r="438">
          <cell r="A438">
            <v>2424</v>
          </cell>
          <cell r="B438" t="str">
            <v>DE VALORIZACION</v>
          </cell>
        </row>
        <row r="439">
          <cell r="A439">
            <v>242405</v>
          </cell>
          <cell r="B439" t="str">
            <v>VIGENCIA FISCAL ANTERIOR</v>
          </cell>
        </row>
        <row r="440">
          <cell r="A440">
            <v>242410</v>
          </cell>
          <cell r="B440" t="str">
            <v>VIGENCIA FISCAL ANTERIOR</v>
          </cell>
        </row>
        <row r="441">
          <cell r="A441">
            <v>2428</v>
          </cell>
          <cell r="B441" t="str">
            <v>DE TURISMO</v>
          </cell>
        </row>
        <row r="442">
          <cell r="A442">
            <v>242801</v>
          </cell>
          <cell r="B442" t="str">
            <v>CONTRIBUCION PARAFISCAL P</v>
          </cell>
        </row>
        <row r="443">
          <cell r="A443">
            <v>2436</v>
          </cell>
          <cell r="B443" t="str">
            <v>DE VEHICULOS</v>
          </cell>
        </row>
        <row r="444">
          <cell r="A444">
            <v>2495</v>
          </cell>
          <cell r="B444" t="str">
            <v>OTROS</v>
          </cell>
        </row>
        <row r="445">
          <cell r="A445">
            <v>249505</v>
          </cell>
          <cell r="B445" t="str">
            <v>DIVERSOS</v>
          </cell>
        </row>
        <row r="446">
          <cell r="A446">
            <v>24950501</v>
          </cell>
          <cell r="B446" t="str">
            <v>Contrb Parafiscal Prom Tu</v>
          </cell>
        </row>
        <row r="447">
          <cell r="A447">
            <v>24950502</v>
          </cell>
          <cell r="B447" t="str">
            <v>Sayco, Acimpro</v>
          </cell>
        </row>
        <row r="448">
          <cell r="A448">
            <v>24950503</v>
          </cell>
          <cell r="B448" t="str">
            <v>Preservacion Seguridad De</v>
          </cell>
        </row>
        <row r="449">
          <cell r="A449">
            <v>25</v>
          </cell>
          <cell r="B449" t="str">
            <v>OBLIGACIONES LABORALES</v>
          </cell>
        </row>
        <row r="450">
          <cell r="A450">
            <v>2505</v>
          </cell>
          <cell r="B450" t="str">
            <v>SALARIOS POR PAGAR</v>
          </cell>
        </row>
        <row r="451">
          <cell r="A451">
            <v>250505</v>
          </cell>
          <cell r="B451" t="str">
            <v>SALARIO INTEGRAL</v>
          </cell>
        </row>
        <row r="452">
          <cell r="A452">
            <v>250510</v>
          </cell>
          <cell r="B452" t="str">
            <v>SUELDOS</v>
          </cell>
        </row>
        <row r="453">
          <cell r="A453">
            <v>250530</v>
          </cell>
          <cell r="B453" t="str">
            <v>COMISIONES</v>
          </cell>
        </row>
        <row r="454">
          <cell r="A454">
            <v>250535</v>
          </cell>
          <cell r="B454" t="str">
            <v>VIATICOS</v>
          </cell>
        </row>
        <row r="455">
          <cell r="A455">
            <v>250545</v>
          </cell>
          <cell r="B455" t="str">
            <v>SUBSIDIO DE TRANSPORTE</v>
          </cell>
        </row>
        <row r="456">
          <cell r="A456">
            <v>250595</v>
          </cell>
          <cell r="B456" t="str">
            <v>OTROS</v>
          </cell>
        </row>
        <row r="457">
          <cell r="A457">
            <v>2510</v>
          </cell>
          <cell r="B457" t="str">
            <v>CESANTIAS CONSOLIDADAS</v>
          </cell>
        </row>
        <row r="458">
          <cell r="A458">
            <v>251005</v>
          </cell>
          <cell r="B458" t="str">
            <v>LEY LABORAL ANTERIOR</v>
          </cell>
        </row>
        <row r="459">
          <cell r="A459">
            <v>25100501</v>
          </cell>
          <cell r="B459" t="str">
            <v>Cesantias</v>
          </cell>
        </row>
        <row r="460">
          <cell r="A460">
            <v>25100502</v>
          </cell>
          <cell r="B460" t="str">
            <v>Anticipos</v>
          </cell>
        </row>
        <row r="461">
          <cell r="A461">
            <v>251010</v>
          </cell>
          <cell r="B461" t="str">
            <v>LEY 50/90 Y NORMAS POSTER</v>
          </cell>
        </row>
        <row r="462">
          <cell r="A462">
            <v>25101001</v>
          </cell>
          <cell r="B462" t="str">
            <v>Cesantias</v>
          </cell>
        </row>
        <row r="463">
          <cell r="A463">
            <v>25101002</v>
          </cell>
          <cell r="B463" t="str">
            <v>Anticipos</v>
          </cell>
        </row>
        <row r="464">
          <cell r="A464">
            <v>2515</v>
          </cell>
          <cell r="B464" t="str">
            <v>INTERESES SOBRE CESANTIAS</v>
          </cell>
        </row>
        <row r="465">
          <cell r="A465">
            <v>251505</v>
          </cell>
          <cell r="B465" t="str">
            <v>INTERESES SOBRE LAS CESAN</v>
          </cell>
        </row>
        <row r="466">
          <cell r="A466">
            <v>2520</v>
          </cell>
          <cell r="B466" t="str">
            <v>PRIMA DE SERVICIOS</v>
          </cell>
        </row>
        <row r="467">
          <cell r="A467">
            <v>252005</v>
          </cell>
          <cell r="B467" t="str">
            <v>PRIMA DE SERVICIOS</v>
          </cell>
        </row>
        <row r="468">
          <cell r="A468">
            <v>2525</v>
          </cell>
          <cell r="B468" t="str">
            <v>VACACIONES CONSOLIDADAS</v>
          </cell>
        </row>
        <row r="469">
          <cell r="A469">
            <v>252505</v>
          </cell>
          <cell r="B469" t="str">
            <v>VACACIONES CONSOLIDADAS</v>
          </cell>
        </row>
        <row r="470">
          <cell r="A470">
            <v>2530</v>
          </cell>
          <cell r="B470" t="str">
            <v>PRESTACIONES EXTRALEGALES</v>
          </cell>
        </row>
        <row r="471">
          <cell r="A471">
            <v>253005</v>
          </cell>
          <cell r="B471" t="str">
            <v>PRIMAS</v>
          </cell>
        </row>
        <row r="472">
          <cell r="A472">
            <v>253010</v>
          </cell>
          <cell r="B472" t="str">
            <v>AUXILIOS</v>
          </cell>
        </row>
        <row r="473">
          <cell r="A473">
            <v>253015</v>
          </cell>
          <cell r="B473" t="str">
            <v>DOTACION Y SUMISTRO A TRA</v>
          </cell>
        </row>
        <row r="474">
          <cell r="A474">
            <v>253020</v>
          </cell>
          <cell r="B474" t="str">
            <v>BOBIFICACIONES</v>
          </cell>
        </row>
        <row r="475">
          <cell r="A475">
            <v>253025</v>
          </cell>
          <cell r="B475" t="str">
            <v>SEGUROS</v>
          </cell>
        </row>
        <row r="476">
          <cell r="A476">
            <v>253095</v>
          </cell>
          <cell r="B476" t="str">
            <v>OTROS</v>
          </cell>
        </row>
        <row r="477">
          <cell r="A477">
            <v>2540</v>
          </cell>
          <cell r="B477" t="str">
            <v>INDEMNIZACIONES LABORALES</v>
          </cell>
        </row>
        <row r="478">
          <cell r="A478">
            <v>254005</v>
          </cell>
          <cell r="B478" t="str">
            <v>INDEMNIZACIONES LABORALES</v>
          </cell>
        </row>
        <row r="479">
          <cell r="A479">
            <v>26</v>
          </cell>
          <cell r="B479" t="str">
            <v>PASIVOS ESTIMADOS Y PROVI</v>
          </cell>
        </row>
        <row r="480">
          <cell r="A480">
            <v>2605</v>
          </cell>
          <cell r="B480" t="str">
            <v>PARA COSTOS Y GASTOS</v>
          </cell>
        </row>
        <row r="481">
          <cell r="A481">
            <v>260505</v>
          </cell>
          <cell r="B481" t="str">
            <v>INTERESES</v>
          </cell>
        </row>
        <row r="482">
          <cell r="A482">
            <v>260510</v>
          </cell>
          <cell r="B482" t="str">
            <v>COMISIONES</v>
          </cell>
        </row>
        <row r="483">
          <cell r="A483">
            <v>260515</v>
          </cell>
          <cell r="B483" t="str">
            <v>HONORARIOS</v>
          </cell>
        </row>
        <row r="484">
          <cell r="A484">
            <v>260520</v>
          </cell>
          <cell r="B484" t="str">
            <v>SERVICIOS TECNICOS</v>
          </cell>
        </row>
        <row r="485">
          <cell r="A485">
            <v>260525</v>
          </cell>
          <cell r="B485" t="str">
            <v>TRANSPORTE FLETES Y ACARR</v>
          </cell>
        </row>
        <row r="486">
          <cell r="A486">
            <v>260530</v>
          </cell>
          <cell r="B486" t="str">
            <v>GASTOS DE VIAJE</v>
          </cell>
        </row>
        <row r="487">
          <cell r="A487">
            <v>260535</v>
          </cell>
          <cell r="B487" t="str">
            <v>SERVICIOS PUBLICOS</v>
          </cell>
        </row>
        <row r="488">
          <cell r="A488">
            <v>260595</v>
          </cell>
          <cell r="B488" t="str">
            <v>OTROS</v>
          </cell>
        </row>
        <row r="489">
          <cell r="A489">
            <v>26059501</v>
          </cell>
          <cell r="B489" t="str">
            <v>Seguros</v>
          </cell>
        </row>
        <row r="490">
          <cell r="A490">
            <v>26059502</v>
          </cell>
          <cell r="B490" t="str">
            <v>Relac Publicas Y/o Gastos</v>
          </cell>
        </row>
        <row r="491">
          <cell r="A491">
            <v>26059504</v>
          </cell>
          <cell r="B491" t="str">
            <v>Servicio Telex</v>
          </cell>
        </row>
        <row r="492">
          <cell r="A492">
            <v>26059505</v>
          </cell>
          <cell r="B492" t="str">
            <v>Correo Portes</v>
          </cell>
        </row>
        <row r="493">
          <cell r="A493">
            <v>26059506</v>
          </cell>
          <cell r="B493" t="str">
            <v>Reajuste Monetario</v>
          </cell>
        </row>
        <row r="494">
          <cell r="A494">
            <v>26059507</v>
          </cell>
          <cell r="B494" t="str">
            <v>Arrendamientos</v>
          </cell>
        </row>
        <row r="495">
          <cell r="A495">
            <v>26059508</v>
          </cell>
          <cell r="B495" t="str">
            <v>Otros-Publicidad</v>
          </cell>
        </row>
        <row r="496">
          <cell r="A496">
            <v>26059509</v>
          </cell>
          <cell r="B496" t="str">
            <v>Papeleria</v>
          </cell>
        </row>
        <row r="497">
          <cell r="A497">
            <v>26059510</v>
          </cell>
          <cell r="B497" t="str">
            <v>Temporales</v>
          </cell>
        </row>
        <row r="498">
          <cell r="A498">
            <v>26059511</v>
          </cell>
          <cell r="B498" t="str">
            <v>Otros-Sayco</v>
          </cell>
        </row>
        <row r="499">
          <cell r="A499">
            <v>2610</v>
          </cell>
          <cell r="B499" t="str">
            <v>PARA OBLIGACIONES LABORAL</v>
          </cell>
        </row>
        <row r="500">
          <cell r="A500">
            <v>261005</v>
          </cell>
          <cell r="B500" t="str">
            <v>CESANTIAS</v>
          </cell>
        </row>
        <row r="501">
          <cell r="A501">
            <v>261010</v>
          </cell>
          <cell r="B501" t="str">
            <v>INTERESES SOBRE LAS CESAN</v>
          </cell>
        </row>
        <row r="502">
          <cell r="A502">
            <v>261015</v>
          </cell>
          <cell r="B502" t="str">
            <v>VACACIONES</v>
          </cell>
        </row>
        <row r="503">
          <cell r="A503">
            <v>261020</v>
          </cell>
          <cell r="B503" t="str">
            <v>PRIMA DE SERVICIOS</v>
          </cell>
        </row>
        <row r="504">
          <cell r="A504">
            <v>261025</v>
          </cell>
          <cell r="B504" t="str">
            <v>PRESTACIONES EXTRALEGALES</v>
          </cell>
        </row>
        <row r="505">
          <cell r="A505">
            <v>26102501</v>
          </cell>
          <cell r="B505" t="str">
            <v>Dotacion Y Suministro Al</v>
          </cell>
        </row>
        <row r="506">
          <cell r="A506">
            <v>261095</v>
          </cell>
          <cell r="B506" t="str">
            <v>OTROS</v>
          </cell>
        </row>
        <row r="507">
          <cell r="A507">
            <v>2615</v>
          </cell>
          <cell r="B507" t="str">
            <v>PARA OBLIGACIONES FISCALE</v>
          </cell>
        </row>
        <row r="508">
          <cell r="A508">
            <v>261505</v>
          </cell>
          <cell r="B508" t="str">
            <v>DE RENTA Y COMPLEMENTARIO</v>
          </cell>
        </row>
        <row r="509">
          <cell r="A509">
            <v>261510</v>
          </cell>
          <cell r="B509" t="str">
            <v>DE INDUSTRIA Y COMERCIO</v>
          </cell>
        </row>
        <row r="510">
          <cell r="A510">
            <v>261520</v>
          </cell>
          <cell r="B510" t="str">
            <v>DE VEHICULOS</v>
          </cell>
        </row>
        <row r="511">
          <cell r="A511">
            <v>261595</v>
          </cell>
          <cell r="B511" t="str">
            <v>OTROS</v>
          </cell>
        </row>
        <row r="512">
          <cell r="A512">
            <v>2630</v>
          </cell>
          <cell r="B512" t="str">
            <v>PARA MANTENIMIENTO Y REPA</v>
          </cell>
        </row>
        <row r="513">
          <cell r="A513">
            <v>263010</v>
          </cell>
          <cell r="B513" t="str">
            <v>CONSTRUCCIONES Y EDIFICAC</v>
          </cell>
        </row>
        <row r="514">
          <cell r="A514">
            <v>263015</v>
          </cell>
          <cell r="B514" t="str">
            <v>MAQUINARIA Y EQUIPO</v>
          </cell>
        </row>
        <row r="515">
          <cell r="A515">
            <v>263020</v>
          </cell>
          <cell r="B515" t="str">
            <v>EQUIPO DE OFICINA</v>
          </cell>
        </row>
        <row r="516">
          <cell r="A516">
            <v>263035</v>
          </cell>
          <cell r="B516" t="str">
            <v>EQUIPO DE HOTELES Y RESTA</v>
          </cell>
        </row>
        <row r="517">
          <cell r="A517">
            <v>263040</v>
          </cell>
          <cell r="B517" t="str">
            <v>FLOTA Y EQUIPO DE TRANSPO</v>
          </cell>
        </row>
        <row r="518">
          <cell r="A518">
            <v>263095</v>
          </cell>
          <cell r="B518" t="str">
            <v>OTROS</v>
          </cell>
        </row>
        <row r="519">
          <cell r="A519">
            <v>2635</v>
          </cell>
          <cell r="B519" t="str">
            <v>PARA CONTINGENCIAS</v>
          </cell>
        </row>
        <row r="520">
          <cell r="A520">
            <v>263505</v>
          </cell>
          <cell r="B520" t="str">
            <v>MULTAS Y SANCIONES AUTORI</v>
          </cell>
        </row>
        <row r="521">
          <cell r="A521">
            <v>263510</v>
          </cell>
          <cell r="B521" t="str">
            <v>INTERESES POR MULTAS Y SA</v>
          </cell>
        </row>
        <row r="522">
          <cell r="A522">
            <v>263515</v>
          </cell>
          <cell r="B522" t="str">
            <v>RECLAMOS</v>
          </cell>
        </row>
        <row r="523">
          <cell r="A523">
            <v>263595</v>
          </cell>
          <cell r="B523" t="str">
            <v>OTROS</v>
          </cell>
        </row>
        <row r="524">
          <cell r="A524">
            <v>2640</v>
          </cell>
          <cell r="B524" t="str">
            <v>PARA OBLIGACIONES EE GARA</v>
          </cell>
        </row>
        <row r="525">
          <cell r="A525">
            <v>264005</v>
          </cell>
          <cell r="B525" t="str">
            <v>LABORALES</v>
          </cell>
        </row>
        <row r="526">
          <cell r="A526">
            <v>264010</v>
          </cell>
          <cell r="B526" t="str">
            <v>CIVILES</v>
          </cell>
        </row>
        <row r="527">
          <cell r="A527">
            <v>264015</v>
          </cell>
          <cell r="B527" t="str">
            <v>PENALES</v>
          </cell>
        </row>
        <row r="528">
          <cell r="A528">
            <v>264020</v>
          </cell>
          <cell r="B528" t="str">
            <v>ADMINISTRATIVOS</v>
          </cell>
        </row>
        <row r="529">
          <cell r="A529">
            <v>264025</v>
          </cell>
          <cell r="B529" t="str">
            <v>COMERCIALES</v>
          </cell>
        </row>
        <row r="530">
          <cell r="A530">
            <v>264095</v>
          </cell>
          <cell r="B530" t="str">
            <v>OTROS</v>
          </cell>
        </row>
        <row r="531">
          <cell r="A531">
            <v>2695</v>
          </cell>
          <cell r="B531" t="str">
            <v>PROVISIONES DIVERSAS</v>
          </cell>
        </row>
        <row r="532">
          <cell r="A532">
            <v>269520</v>
          </cell>
          <cell r="B532" t="str">
            <v>PARA OPERACION</v>
          </cell>
        </row>
        <row r="533">
          <cell r="A533">
            <v>26952001</v>
          </cell>
          <cell r="B533" t="str">
            <v>Lencería</v>
          </cell>
        </row>
        <row r="534">
          <cell r="A534">
            <v>26952002</v>
          </cell>
          <cell r="B534" t="str">
            <v>Loza</v>
          </cell>
        </row>
        <row r="535">
          <cell r="A535">
            <v>26952003</v>
          </cell>
          <cell r="B535" t="str">
            <v>Cristalería</v>
          </cell>
        </row>
        <row r="536">
          <cell r="A536">
            <v>26952004</v>
          </cell>
          <cell r="B536" t="str">
            <v>Platería</v>
          </cell>
        </row>
        <row r="537">
          <cell r="A537">
            <v>26952005</v>
          </cell>
          <cell r="B537" t="str">
            <v>Cubiertería</v>
          </cell>
        </row>
        <row r="538">
          <cell r="A538">
            <v>26952006</v>
          </cell>
          <cell r="B538" t="str">
            <v>Implementos de Habitación</v>
          </cell>
        </row>
        <row r="539">
          <cell r="A539">
            <v>26952007</v>
          </cell>
          <cell r="B539" t="str">
            <v>Cortinas y Tapetes</v>
          </cell>
        </row>
        <row r="540">
          <cell r="A540">
            <v>26952008</v>
          </cell>
          <cell r="B540" t="str">
            <v>Uniformes</v>
          </cell>
        </row>
        <row r="541">
          <cell r="A541">
            <v>27</v>
          </cell>
          <cell r="B541" t="str">
            <v>DIFERIDOS</v>
          </cell>
        </row>
        <row r="542">
          <cell r="A542">
            <v>2705</v>
          </cell>
          <cell r="B542" t="str">
            <v>INGRESOS RECIBIDOS POR AN</v>
          </cell>
        </row>
        <row r="543">
          <cell r="A543">
            <v>270505</v>
          </cell>
          <cell r="B543" t="str">
            <v>INTERESES</v>
          </cell>
        </row>
        <row r="544">
          <cell r="A544">
            <v>270510</v>
          </cell>
          <cell r="B544" t="str">
            <v>COMISIONES</v>
          </cell>
        </row>
        <row r="545">
          <cell r="A545">
            <v>270515</v>
          </cell>
          <cell r="B545" t="str">
            <v>ARRENDAMIENTOS</v>
          </cell>
        </row>
        <row r="546">
          <cell r="A546">
            <v>270595</v>
          </cell>
          <cell r="B546" t="str">
            <v>OTROS</v>
          </cell>
        </row>
        <row r="547">
          <cell r="A547">
            <v>2720</v>
          </cell>
          <cell r="B547" t="str">
            <v>CREDITO POR CORRECCION MO</v>
          </cell>
        </row>
        <row r="548">
          <cell r="A548">
            <v>272005</v>
          </cell>
          <cell r="B548" t="str">
            <v>TERRENOS</v>
          </cell>
        </row>
        <row r="549">
          <cell r="A549">
            <v>272010</v>
          </cell>
          <cell r="B549" t="str">
            <v>EDIFICIOS</v>
          </cell>
        </row>
        <row r="550">
          <cell r="A550">
            <v>272015</v>
          </cell>
          <cell r="B550" t="str">
            <v>MAQUINARIA Y EQUIPO</v>
          </cell>
        </row>
        <row r="551">
          <cell r="A551">
            <v>272020</v>
          </cell>
          <cell r="B551" t="str">
            <v>EQUIPO DE OFICINA</v>
          </cell>
        </row>
        <row r="552">
          <cell r="A552">
            <v>272025</v>
          </cell>
          <cell r="B552" t="str">
            <v>EQUIPO DE COMPUTO Y COMUN</v>
          </cell>
        </row>
        <row r="553">
          <cell r="A553">
            <v>272030</v>
          </cell>
          <cell r="B553" t="str">
            <v>EQUIPO DE HOTELES Y RESTA</v>
          </cell>
        </row>
        <row r="554">
          <cell r="A554">
            <v>272035</v>
          </cell>
          <cell r="B554" t="str">
            <v>DIFERIDOS</v>
          </cell>
        </row>
        <row r="555">
          <cell r="A555">
            <v>28</v>
          </cell>
          <cell r="B555" t="str">
            <v>OTROS PASIVOS</v>
          </cell>
        </row>
        <row r="556">
          <cell r="A556">
            <v>2805</v>
          </cell>
          <cell r="B556" t="str">
            <v>ANTICIPOS Y AVANCES RECIB</v>
          </cell>
        </row>
        <row r="557">
          <cell r="A557">
            <v>280505</v>
          </cell>
          <cell r="B557" t="str">
            <v>DE CLIENTES</v>
          </cell>
        </row>
        <row r="558">
          <cell r="A558">
            <v>280510</v>
          </cell>
          <cell r="B558" t="str">
            <v>SOBRE CONTRATOS</v>
          </cell>
        </row>
        <row r="559">
          <cell r="A559">
            <v>280595</v>
          </cell>
          <cell r="B559" t="str">
            <v>OTROS</v>
          </cell>
        </row>
        <row r="560">
          <cell r="A560">
            <v>2810</v>
          </cell>
          <cell r="B560" t="str">
            <v>DEPOSITOS RECIBIDOS</v>
          </cell>
        </row>
        <row r="561">
          <cell r="A561">
            <v>281015</v>
          </cell>
          <cell r="B561" t="str">
            <v>PARA GARANTIA EN LA PREST</v>
          </cell>
        </row>
        <row r="562">
          <cell r="A562">
            <v>281020</v>
          </cell>
          <cell r="B562" t="str">
            <v>PARA GARANTIA DE CONTRATO</v>
          </cell>
        </row>
        <row r="563">
          <cell r="A563">
            <v>281095</v>
          </cell>
          <cell r="B563" t="str">
            <v>OTROS</v>
          </cell>
        </row>
        <row r="564">
          <cell r="A564">
            <v>28109501</v>
          </cell>
          <cell r="B564" t="str">
            <v>Consignaciones Pend. por</v>
          </cell>
        </row>
        <row r="565">
          <cell r="A565">
            <v>28109502</v>
          </cell>
          <cell r="B565" t="str">
            <v>Transitoria Depositos de</v>
          </cell>
        </row>
        <row r="566">
          <cell r="A566">
            <v>28109503</v>
          </cell>
          <cell r="B566" t="str">
            <v>Depositos de Reserva Cart</v>
          </cell>
        </row>
        <row r="567">
          <cell r="A567">
            <v>2815</v>
          </cell>
          <cell r="B567" t="str">
            <v>INGRESOS RECIBIDOS PARA T</v>
          </cell>
        </row>
        <row r="568">
          <cell r="A568">
            <v>281505</v>
          </cell>
          <cell r="B568" t="str">
            <v>VALORES RECIBIDOS PARA TE</v>
          </cell>
        </row>
        <row r="569">
          <cell r="A569">
            <v>281510</v>
          </cell>
          <cell r="B569" t="str">
            <v>VENTA POR CUENTA DE TERCE</v>
          </cell>
        </row>
        <row r="570">
          <cell r="A570">
            <v>2830</v>
          </cell>
          <cell r="B570" t="str">
            <v>EMBARGOS JUDICIALES</v>
          </cell>
        </row>
        <row r="571">
          <cell r="A571">
            <v>283005</v>
          </cell>
          <cell r="B571" t="str">
            <v>INDEMNIZACIONES</v>
          </cell>
        </row>
        <row r="572">
          <cell r="A572">
            <v>283010</v>
          </cell>
          <cell r="B572" t="str">
            <v>DEPOSITOS JUDICIALES</v>
          </cell>
        </row>
        <row r="573">
          <cell r="A573">
            <v>3</v>
          </cell>
          <cell r="B573" t="str">
            <v>PATRIMONIO</v>
          </cell>
        </row>
        <row r="574">
          <cell r="A574">
            <v>31</v>
          </cell>
          <cell r="B574" t="str">
            <v>CAPITAL SOCIAL</v>
          </cell>
        </row>
        <row r="575">
          <cell r="A575">
            <v>3105</v>
          </cell>
          <cell r="B575" t="str">
            <v>CAPITAL SUSCRITO Y PAGADO</v>
          </cell>
        </row>
        <row r="576">
          <cell r="A576">
            <v>310505</v>
          </cell>
          <cell r="B576" t="str">
            <v>CAPITAL AUTORIZADO</v>
          </cell>
        </row>
        <row r="577">
          <cell r="A577">
            <v>31050501</v>
          </cell>
          <cell r="B577" t="str">
            <v>Capital Autorizado</v>
          </cell>
        </row>
        <row r="578">
          <cell r="A578">
            <v>310510</v>
          </cell>
          <cell r="B578" t="str">
            <v>CAPITAL POR SUSCRIBIR</v>
          </cell>
        </row>
        <row r="579">
          <cell r="A579">
            <v>31051001</v>
          </cell>
          <cell r="B579" t="str">
            <v>Capital Por Suscribir</v>
          </cell>
        </row>
        <row r="580">
          <cell r="A580">
            <v>3115</v>
          </cell>
          <cell r="B580" t="str">
            <v>APORTES SOCIALES</v>
          </cell>
        </row>
        <row r="581">
          <cell r="A581">
            <v>311505</v>
          </cell>
          <cell r="B581" t="str">
            <v>CUOTAS O APORTES DE INTER</v>
          </cell>
        </row>
        <row r="582">
          <cell r="A582">
            <v>32</v>
          </cell>
          <cell r="B582" t="str">
            <v>SUPERAVIT DE CAPITAL</v>
          </cell>
        </row>
        <row r="583">
          <cell r="A583">
            <v>3205</v>
          </cell>
          <cell r="B583" t="str">
            <v>PRIMA COLOC DE ACCIONES</v>
          </cell>
        </row>
        <row r="584">
          <cell r="A584">
            <v>3210</v>
          </cell>
          <cell r="B584" t="str">
            <v>DONACIONES</v>
          </cell>
        </row>
        <row r="585">
          <cell r="A585">
            <v>33</v>
          </cell>
          <cell r="B585" t="str">
            <v>RESERVAS</v>
          </cell>
        </row>
        <row r="586">
          <cell r="A586">
            <v>3305</v>
          </cell>
          <cell r="B586" t="str">
            <v>OBLIGATORIAS</v>
          </cell>
        </row>
        <row r="587">
          <cell r="A587">
            <v>330505</v>
          </cell>
          <cell r="B587" t="str">
            <v>RESERVA LEGAL</v>
          </cell>
        </row>
        <row r="588">
          <cell r="A588">
            <v>330510</v>
          </cell>
          <cell r="B588" t="str">
            <v>RESERVAS POR DISPOSCIONES</v>
          </cell>
        </row>
        <row r="589">
          <cell r="A589">
            <v>3310</v>
          </cell>
          <cell r="B589" t="str">
            <v>RESERVAS ESTATUTARIAS</v>
          </cell>
        </row>
        <row r="590">
          <cell r="A590">
            <v>331005</v>
          </cell>
          <cell r="B590" t="str">
            <v>PARA FUTURAS CAPITALIZACI</v>
          </cell>
        </row>
        <row r="591">
          <cell r="A591">
            <v>331010</v>
          </cell>
          <cell r="B591" t="str">
            <v>PARA REPOSICION DE ACTIVO</v>
          </cell>
        </row>
        <row r="592">
          <cell r="A592">
            <v>331015</v>
          </cell>
          <cell r="B592" t="str">
            <v>PARA FUTUROS ENSANCHES</v>
          </cell>
        </row>
        <row r="593">
          <cell r="A593">
            <v>331095</v>
          </cell>
          <cell r="B593" t="str">
            <v>OTROS</v>
          </cell>
        </row>
        <row r="594">
          <cell r="A594">
            <v>3315</v>
          </cell>
          <cell r="B594" t="str">
            <v>RESERVAS OCASIONALES</v>
          </cell>
        </row>
        <row r="595">
          <cell r="A595">
            <v>331510</v>
          </cell>
          <cell r="B595" t="str">
            <v>PARA FUTURAS CAPITALIZACI</v>
          </cell>
        </row>
        <row r="596">
          <cell r="A596">
            <v>331515</v>
          </cell>
          <cell r="B596" t="str">
            <v>PARA FUTUROS ENSANCHES</v>
          </cell>
        </row>
        <row r="597">
          <cell r="A597">
            <v>331520</v>
          </cell>
          <cell r="B597" t="str">
            <v>PARA REPOSICION DE ACTIVO</v>
          </cell>
        </row>
        <row r="598">
          <cell r="A598">
            <v>331535</v>
          </cell>
          <cell r="B598" t="str">
            <v>PARA CAPITAL DE TRABAJO</v>
          </cell>
        </row>
        <row r="599">
          <cell r="A599">
            <v>331540</v>
          </cell>
          <cell r="B599" t="str">
            <v>PARA ESTABILIZACION DE RE</v>
          </cell>
        </row>
        <row r="600">
          <cell r="A600">
            <v>331595</v>
          </cell>
          <cell r="B600" t="str">
            <v>OTROS</v>
          </cell>
        </row>
        <row r="601">
          <cell r="A601">
            <v>34</v>
          </cell>
          <cell r="B601" t="str">
            <v>REVALORIZACION DEL PATRIM</v>
          </cell>
        </row>
        <row r="602">
          <cell r="A602">
            <v>3405</v>
          </cell>
          <cell r="B602" t="str">
            <v>DE CAPITAL SOCIAL</v>
          </cell>
        </row>
        <row r="603">
          <cell r="A603">
            <v>340505</v>
          </cell>
          <cell r="B603" t="str">
            <v>DE CAPITAL SOCIAL</v>
          </cell>
        </row>
        <row r="604">
          <cell r="A604">
            <v>340510</v>
          </cell>
          <cell r="B604" t="str">
            <v>DE SUPERAVIT DE CAPITAL</v>
          </cell>
        </row>
        <row r="605">
          <cell r="A605">
            <v>340515</v>
          </cell>
          <cell r="B605" t="str">
            <v>DE RESERVAS</v>
          </cell>
        </row>
        <row r="606">
          <cell r="A606">
            <v>340520</v>
          </cell>
          <cell r="B606" t="str">
            <v>DE RESULTADO DE EJERC. AN</v>
          </cell>
        </row>
        <row r="607">
          <cell r="A607">
            <v>340530</v>
          </cell>
          <cell r="B607" t="str">
            <v>DE SANEAMIENTO FISCAL</v>
          </cell>
        </row>
        <row r="608">
          <cell r="A608">
            <v>340540</v>
          </cell>
          <cell r="B608" t="str">
            <v>DIVIDENDOS Y PARTICIPACIO</v>
          </cell>
        </row>
        <row r="609">
          <cell r="A609">
            <v>3410</v>
          </cell>
          <cell r="B609" t="str">
            <v>SANEAMIENTO FISCAL</v>
          </cell>
        </row>
        <row r="610">
          <cell r="A610">
            <v>341001</v>
          </cell>
          <cell r="B610" t="str">
            <v>DE ACTIVOS</v>
          </cell>
        </row>
        <row r="611">
          <cell r="A611">
            <v>3415</v>
          </cell>
          <cell r="B611" t="str">
            <v>AJUSTES POR INF.DEC.3019/</v>
          </cell>
        </row>
        <row r="612">
          <cell r="A612">
            <v>3420</v>
          </cell>
          <cell r="B612" t="str">
            <v>DE RESULTADOS DE EJERC AN</v>
          </cell>
        </row>
        <row r="613">
          <cell r="A613">
            <v>35</v>
          </cell>
          <cell r="B613" t="str">
            <v>PARTICP.DCRET.EN CUOTAS I</v>
          </cell>
        </row>
        <row r="614">
          <cell r="A614">
            <v>3510</v>
          </cell>
          <cell r="B614" t="str">
            <v>PART. DCRET. EN CUOTAS IN</v>
          </cell>
        </row>
        <row r="615">
          <cell r="A615">
            <v>36</v>
          </cell>
          <cell r="B615" t="str">
            <v>RESULTADOS DEL EJERCICIO</v>
          </cell>
        </row>
        <row r="616">
          <cell r="A616">
            <v>3605</v>
          </cell>
          <cell r="B616" t="str">
            <v>UTILIDAD DEL EJERCICIO</v>
          </cell>
        </row>
        <row r="617">
          <cell r="A617">
            <v>360505</v>
          </cell>
          <cell r="B617" t="str">
            <v>UTILIDAD DEL EJERCICIO</v>
          </cell>
        </row>
        <row r="618">
          <cell r="A618">
            <v>360510</v>
          </cell>
          <cell r="B618" t="str">
            <v>UTILIDAD POR EXPOSICION I</v>
          </cell>
        </row>
        <row r="619">
          <cell r="A619">
            <v>3610</v>
          </cell>
          <cell r="B619" t="str">
            <v>PERDIDA DEL EJERCICIO</v>
          </cell>
        </row>
        <row r="620">
          <cell r="A620">
            <v>361005</v>
          </cell>
          <cell r="B620" t="str">
            <v>PERDIDA DEL EJERCICIO</v>
          </cell>
        </row>
        <row r="621">
          <cell r="A621">
            <v>361010</v>
          </cell>
          <cell r="B621" t="str">
            <v>PERDIDAD POR EXPO. INFLAC</v>
          </cell>
        </row>
        <row r="622">
          <cell r="A622">
            <v>37</v>
          </cell>
          <cell r="B622" t="str">
            <v>RESULTADOS DE EJERCICIOS</v>
          </cell>
        </row>
        <row r="623">
          <cell r="A623">
            <v>3705</v>
          </cell>
          <cell r="B623" t="str">
            <v>UTILIDADES O EXCEDENTES A</v>
          </cell>
        </row>
        <row r="624">
          <cell r="A624">
            <v>370505</v>
          </cell>
          <cell r="B624" t="str">
            <v>UTILIDADES O EXCEDENTES A</v>
          </cell>
        </row>
        <row r="625">
          <cell r="A625">
            <v>37050501</v>
          </cell>
          <cell r="B625" t="str">
            <v>UTILIDAD OPERACIONAL CONT</v>
          </cell>
        </row>
        <row r="626">
          <cell r="A626">
            <v>3705050101</v>
          </cell>
          <cell r="B626" t="str">
            <v>UTIL OPER. CONTABLE NO GR</v>
          </cell>
        </row>
        <row r="627">
          <cell r="A627">
            <v>3705050102</v>
          </cell>
          <cell r="B627" t="str">
            <v>UTIL. OPER. CONTABLE GRAV</v>
          </cell>
        </row>
        <row r="628">
          <cell r="A628">
            <v>37050502</v>
          </cell>
          <cell r="B628" t="str">
            <v>UTILIDAD POR EXPOSICION A</v>
          </cell>
        </row>
        <row r="629">
          <cell r="A629">
            <v>3705050201</v>
          </cell>
          <cell r="B629" t="str">
            <v>UTIL. EXPOS. INFLAC. NO G</v>
          </cell>
        </row>
        <row r="630">
          <cell r="A630">
            <v>3705050202</v>
          </cell>
          <cell r="B630" t="str">
            <v>UTIL. EXP. INFLA. GRAVADA</v>
          </cell>
        </row>
        <row r="631">
          <cell r="A631">
            <v>3710</v>
          </cell>
          <cell r="B631" t="str">
            <v>PERDIDAS ACUMULADAS</v>
          </cell>
        </row>
        <row r="632">
          <cell r="A632">
            <v>371005</v>
          </cell>
          <cell r="B632" t="str">
            <v>PERDIDAS ACUMULADAS</v>
          </cell>
        </row>
        <row r="633">
          <cell r="A633">
            <v>37100501</v>
          </cell>
          <cell r="B633" t="str">
            <v>PERDIDA OPERACIONAL CONTA</v>
          </cell>
        </row>
        <row r="634">
          <cell r="A634">
            <v>3710050101</v>
          </cell>
          <cell r="B634" t="str">
            <v>PERDIDA OPER. CONTABLE NO</v>
          </cell>
        </row>
        <row r="635">
          <cell r="A635">
            <v>3710050102</v>
          </cell>
          <cell r="B635" t="str">
            <v>PERDIDA. OPER. CONTABLE G</v>
          </cell>
        </row>
        <row r="636">
          <cell r="A636">
            <v>37100502</v>
          </cell>
          <cell r="B636" t="str">
            <v>PERDIDA POR EXPOS. INFLAC</v>
          </cell>
        </row>
        <row r="637">
          <cell r="A637">
            <v>3710050201</v>
          </cell>
          <cell r="B637" t="str">
            <v>PERDIDA EXPOS. INFLAC. NO</v>
          </cell>
        </row>
        <row r="638">
          <cell r="A638">
            <v>3710050202</v>
          </cell>
          <cell r="B638" t="str">
            <v>PERDIDA EXPOS. INFLACION</v>
          </cell>
        </row>
        <row r="639">
          <cell r="A639">
            <v>38</v>
          </cell>
          <cell r="B639" t="str">
            <v>SUPERAVIT POR VALORIZACIO</v>
          </cell>
        </row>
        <row r="640">
          <cell r="A640">
            <v>3805</v>
          </cell>
          <cell r="B640" t="str">
            <v>DE INVERSIONES</v>
          </cell>
        </row>
        <row r="641">
          <cell r="A641">
            <v>380505</v>
          </cell>
          <cell r="B641" t="str">
            <v>ACCIONES</v>
          </cell>
        </row>
        <row r="642">
          <cell r="A642">
            <v>380510</v>
          </cell>
          <cell r="B642" t="str">
            <v>CUOTAS O APORTES DE INTER</v>
          </cell>
        </row>
        <row r="643">
          <cell r="A643">
            <v>3810</v>
          </cell>
          <cell r="B643" t="str">
            <v>PROPIEDADES,PLANTA Y EQUI</v>
          </cell>
        </row>
        <row r="644">
          <cell r="A644">
            <v>381004</v>
          </cell>
          <cell r="B644" t="str">
            <v>TERRENOS</v>
          </cell>
        </row>
        <row r="645">
          <cell r="A645">
            <v>38100401</v>
          </cell>
          <cell r="B645" t="str">
            <v>TERRENOS</v>
          </cell>
        </row>
        <row r="646">
          <cell r="A646">
            <v>38100402</v>
          </cell>
          <cell r="B646" t="str">
            <v>VALORIZACION CONTABLE</v>
          </cell>
        </row>
        <row r="647">
          <cell r="A647">
            <v>381008</v>
          </cell>
          <cell r="B647" t="str">
            <v>CONSTRUCCIONES Y EDIFICAC</v>
          </cell>
        </row>
        <row r="648">
          <cell r="A648">
            <v>38100801</v>
          </cell>
          <cell r="B648" t="str">
            <v>CONSTRUCCIONES Y EDIFICAC</v>
          </cell>
        </row>
        <row r="649">
          <cell r="A649">
            <v>38100802</v>
          </cell>
          <cell r="B649" t="str">
            <v>VALORIZACION CONTABLE</v>
          </cell>
        </row>
        <row r="650">
          <cell r="A650">
            <v>381012</v>
          </cell>
          <cell r="B650" t="str">
            <v>MAQUINARIO Y EQUIPO</v>
          </cell>
        </row>
        <row r="651">
          <cell r="A651">
            <v>381016</v>
          </cell>
          <cell r="B651" t="str">
            <v>EQUIPO DE OFICINA</v>
          </cell>
        </row>
        <row r="652">
          <cell r="A652">
            <v>381020</v>
          </cell>
          <cell r="B652" t="str">
            <v>EQUIPO DE COMPUTACION Y C</v>
          </cell>
        </row>
        <row r="653">
          <cell r="A653">
            <v>381028</v>
          </cell>
          <cell r="B653" t="str">
            <v>EQUIPO DE HOTELES Y RESTA</v>
          </cell>
        </row>
        <row r="654">
          <cell r="A654">
            <v>381032</v>
          </cell>
          <cell r="B654" t="str">
            <v>FLOTA Y EQUIPO DE TRANSPO</v>
          </cell>
        </row>
        <row r="655">
          <cell r="A655">
            <v>3895</v>
          </cell>
          <cell r="B655" t="str">
            <v>OTROS ACTIVOS</v>
          </cell>
        </row>
        <row r="656">
          <cell r="A656">
            <v>4</v>
          </cell>
          <cell r="B656" t="str">
            <v>INGRESOS</v>
          </cell>
        </row>
        <row r="657">
          <cell r="A657">
            <v>41</v>
          </cell>
          <cell r="B657" t="str">
            <v>OPERACIONALES</v>
          </cell>
        </row>
        <row r="658">
          <cell r="A658">
            <v>4140</v>
          </cell>
          <cell r="B658" t="str">
            <v>HOTELES Y RESTAURANTES</v>
          </cell>
        </row>
        <row r="659">
          <cell r="A659">
            <v>414005</v>
          </cell>
          <cell r="B659" t="str">
            <v>HOTELERIA</v>
          </cell>
        </row>
        <row r="660">
          <cell r="A660">
            <v>41400501</v>
          </cell>
          <cell r="B660" t="str">
            <v>Habitaciones</v>
          </cell>
        </row>
        <row r="661">
          <cell r="A661">
            <v>41400502</v>
          </cell>
          <cell r="B661" t="str">
            <v>Habitaciones Exentas</v>
          </cell>
        </row>
        <row r="662">
          <cell r="A662">
            <v>41400503</v>
          </cell>
          <cell r="B662" t="str">
            <v>De Teléfonos Exentos</v>
          </cell>
        </row>
        <row r="663">
          <cell r="A663">
            <v>41400505</v>
          </cell>
          <cell r="B663" t="str">
            <v>Teléfonos</v>
          </cell>
        </row>
        <row r="664">
          <cell r="A664">
            <v>41400508</v>
          </cell>
          <cell r="B664" t="str">
            <v>No Usar Lavanderia</v>
          </cell>
        </row>
        <row r="665">
          <cell r="A665">
            <v>41400509</v>
          </cell>
          <cell r="B665" t="str">
            <v>Alojamiento Service Charc</v>
          </cell>
        </row>
        <row r="666">
          <cell r="A666">
            <v>414095</v>
          </cell>
          <cell r="B666" t="str">
            <v>ACTIVIDADES CONEXAS</v>
          </cell>
        </row>
        <row r="667">
          <cell r="A667">
            <v>41409501</v>
          </cell>
          <cell r="B667" t="str">
            <v>OTRAS VENTAS</v>
          </cell>
        </row>
        <row r="668">
          <cell r="A668">
            <v>4140950101</v>
          </cell>
          <cell r="B668" t="str">
            <v>Periódicos</v>
          </cell>
        </row>
        <row r="669">
          <cell r="A669">
            <v>41409502</v>
          </cell>
          <cell r="B669" t="str">
            <v>ALQUILER</v>
          </cell>
        </row>
        <row r="670">
          <cell r="A670">
            <v>4140950202</v>
          </cell>
          <cell r="B670" t="str">
            <v>Salones</v>
          </cell>
        </row>
        <row r="671">
          <cell r="A671">
            <v>4140950203</v>
          </cell>
          <cell r="B671" t="str">
            <v>Equipo de Hoteles y Resta</v>
          </cell>
        </row>
        <row r="672">
          <cell r="A672">
            <v>4140950204</v>
          </cell>
          <cell r="B672" t="str">
            <v>Equipo de Hoteles y Resta</v>
          </cell>
        </row>
        <row r="673">
          <cell r="A673">
            <v>4140950205</v>
          </cell>
          <cell r="B673" t="str">
            <v>Salones Exentos</v>
          </cell>
        </row>
        <row r="674">
          <cell r="A674">
            <v>41409503</v>
          </cell>
          <cell r="B674" t="str">
            <v>SERVICIOS</v>
          </cell>
        </row>
        <row r="675">
          <cell r="A675">
            <v>4140950301</v>
          </cell>
          <cell r="B675" t="str">
            <v>De Transporte</v>
          </cell>
        </row>
        <row r="676">
          <cell r="A676">
            <v>4140950302</v>
          </cell>
          <cell r="B676" t="str">
            <v>Servicio de Meseros</v>
          </cell>
        </row>
        <row r="677">
          <cell r="A677">
            <v>4140950303</v>
          </cell>
          <cell r="B677" t="str">
            <v>Otros Servicios</v>
          </cell>
        </row>
        <row r="678">
          <cell r="A678">
            <v>4140950304</v>
          </cell>
          <cell r="B678" t="str">
            <v>Ambientación Musical</v>
          </cell>
        </row>
        <row r="679">
          <cell r="A679">
            <v>4140950305</v>
          </cell>
          <cell r="B679" t="str">
            <v>Servicio de Mantenimiento</v>
          </cell>
        </row>
        <row r="680">
          <cell r="A680">
            <v>4140950306</v>
          </cell>
          <cell r="B680" t="str">
            <v>Servicios Generales Exent</v>
          </cell>
        </row>
        <row r="681">
          <cell r="A681">
            <v>41409504</v>
          </cell>
          <cell r="B681" t="str">
            <v>DIVERSOS</v>
          </cell>
        </row>
        <row r="682">
          <cell r="A682">
            <v>4140950401</v>
          </cell>
          <cell r="B682" t="str">
            <v>Aprovechamiento Propina</v>
          </cell>
        </row>
        <row r="683">
          <cell r="A683">
            <v>4140950403</v>
          </cell>
          <cell r="B683" t="str">
            <v>Llaves Toallas y Otros</v>
          </cell>
        </row>
        <row r="684">
          <cell r="A684">
            <v>4140950404</v>
          </cell>
          <cell r="B684" t="str">
            <v>Subvenciones</v>
          </cell>
        </row>
        <row r="685">
          <cell r="A685">
            <v>4140950405</v>
          </cell>
          <cell r="B685" t="str">
            <v>Recobro de Daños</v>
          </cell>
        </row>
        <row r="686">
          <cell r="A686">
            <v>4140950406</v>
          </cell>
          <cell r="B686" t="str">
            <v>Excedentes</v>
          </cell>
        </row>
        <row r="687">
          <cell r="A687">
            <v>4140950407</v>
          </cell>
          <cell r="B687" t="str">
            <v>Sobrantes de Caja</v>
          </cell>
        </row>
        <row r="688">
          <cell r="A688">
            <v>4140950408</v>
          </cell>
          <cell r="B688" t="str">
            <v>Fotocopias Útiles y Papel</v>
          </cell>
        </row>
        <row r="689">
          <cell r="A689">
            <v>4140950409</v>
          </cell>
          <cell r="B689" t="str">
            <v>Diversos Exentos</v>
          </cell>
        </row>
        <row r="690">
          <cell r="A690">
            <v>4175</v>
          </cell>
          <cell r="B690" t="str">
            <v>DEVOLUCIONES EN VENTAS</v>
          </cell>
        </row>
        <row r="691">
          <cell r="A691">
            <v>42</v>
          </cell>
          <cell r="B691" t="str">
            <v>NO OPERACIONALES</v>
          </cell>
        </row>
        <row r="692">
          <cell r="A692">
            <v>4205</v>
          </cell>
          <cell r="B692" t="str">
            <v>OTRAS VENTAS</v>
          </cell>
        </row>
        <row r="693">
          <cell r="A693">
            <v>4210</v>
          </cell>
          <cell r="B693" t="str">
            <v>FINANCIEROS</v>
          </cell>
        </row>
        <row r="694">
          <cell r="A694">
            <v>421005</v>
          </cell>
          <cell r="B694" t="str">
            <v>INTERESES</v>
          </cell>
        </row>
        <row r="695">
          <cell r="A695">
            <v>421010</v>
          </cell>
          <cell r="B695" t="str">
            <v>REAUJUSTE MONETARIO</v>
          </cell>
        </row>
        <row r="696">
          <cell r="A696">
            <v>421020</v>
          </cell>
          <cell r="B696" t="str">
            <v>DIFERENCIA EN CAMBIOS</v>
          </cell>
        </row>
        <row r="697">
          <cell r="A697">
            <v>421040</v>
          </cell>
          <cell r="B697" t="str">
            <v>DESCUENTOS COMERCIALES CO</v>
          </cell>
        </row>
        <row r="698">
          <cell r="A698">
            <v>421045</v>
          </cell>
          <cell r="B698" t="str">
            <v>DESCUENTOS BANCARIOS</v>
          </cell>
        </row>
        <row r="699">
          <cell r="A699">
            <v>421050</v>
          </cell>
          <cell r="B699" t="str">
            <v>COMISIONES CHEQUES OTRAS</v>
          </cell>
        </row>
        <row r="700">
          <cell r="A700">
            <v>421055</v>
          </cell>
          <cell r="B700" t="str">
            <v>MULTAS Y RECARGAS</v>
          </cell>
        </row>
        <row r="701">
          <cell r="A701">
            <v>421095</v>
          </cell>
          <cell r="B701" t="str">
            <v>OTROS</v>
          </cell>
        </row>
        <row r="702">
          <cell r="A702">
            <v>4215</v>
          </cell>
          <cell r="B702" t="str">
            <v>PARTICIPACIONES</v>
          </cell>
        </row>
        <row r="703">
          <cell r="A703">
            <v>4220</v>
          </cell>
          <cell r="B703" t="str">
            <v>ARRENDAMIENTOS</v>
          </cell>
        </row>
        <row r="704">
          <cell r="A704">
            <v>422010</v>
          </cell>
          <cell r="B704" t="str">
            <v>CONSTRUCCIONES Y EDIFICIO</v>
          </cell>
        </row>
        <row r="705">
          <cell r="A705">
            <v>42201001</v>
          </cell>
          <cell r="B705" t="str">
            <v>Locales y Vitrinas</v>
          </cell>
        </row>
        <row r="706">
          <cell r="A706">
            <v>422035</v>
          </cell>
          <cell r="B706" t="str">
            <v>EQUIPO DE HOTELES Y RESTA</v>
          </cell>
        </row>
        <row r="707">
          <cell r="A707">
            <v>4225</v>
          </cell>
          <cell r="B707" t="str">
            <v>COMISIONES</v>
          </cell>
        </row>
        <row r="708">
          <cell r="A708">
            <v>4230</v>
          </cell>
          <cell r="B708" t="str">
            <v>HONORARIOS</v>
          </cell>
        </row>
        <row r="709">
          <cell r="A709">
            <v>4235</v>
          </cell>
          <cell r="B709" t="str">
            <v>SERVICIOS</v>
          </cell>
        </row>
        <row r="710">
          <cell r="A710">
            <v>4245</v>
          </cell>
          <cell r="B710" t="str">
            <v>UTILIDAD DE VENTA DE PROP</v>
          </cell>
        </row>
        <row r="711">
          <cell r="A711">
            <v>4250</v>
          </cell>
          <cell r="B711" t="str">
            <v>RECUPERACIONES</v>
          </cell>
        </row>
        <row r="712">
          <cell r="A712">
            <v>425050</v>
          </cell>
          <cell r="B712" t="str">
            <v>REINTEGRO DE OTROS COSTOS</v>
          </cell>
        </row>
        <row r="713">
          <cell r="A713">
            <v>4255</v>
          </cell>
          <cell r="B713" t="str">
            <v>INDEMNIZACIONES</v>
          </cell>
        </row>
        <row r="714">
          <cell r="A714">
            <v>4265</v>
          </cell>
          <cell r="B714" t="str">
            <v>INGRESOS DE EJERCICIOS AN</v>
          </cell>
        </row>
        <row r="715">
          <cell r="A715">
            <v>4275</v>
          </cell>
          <cell r="B715" t="str">
            <v>DEVOLUCIONES EN VENTAS</v>
          </cell>
        </row>
        <row r="716">
          <cell r="A716">
            <v>4295</v>
          </cell>
          <cell r="B716" t="str">
            <v>DIVERSOS</v>
          </cell>
        </row>
        <row r="717">
          <cell r="A717">
            <v>429505</v>
          </cell>
          <cell r="B717" t="str">
            <v>APROVECHAMIENTOS</v>
          </cell>
        </row>
        <row r="718">
          <cell r="A718">
            <v>42950502</v>
          </cell>
          <cell r="B718" t="str">
            <v>Seguro Hotelero</v>
          </cell>
        </row>
        <row r="719">
          <cell r="A719">
            <v>47</v>
          </cell>
          <cell r="B719" t="str">
            <v>AJUSTES POR INFLACION</v>
          </cell>
        </row>
        <row r="720">
          <cell r="A720">
            <v>4705</v>
          </cell>
          <cell r="B720" t="str">
            <v>CORRECCION MONETARIA</v>
          </cell>
        </row>
        <row r="721">
          <cell r="A721">
            <v>5</v>
          </cell>
          <cell r="B721" t="str">
            <v>GASTOS</v>
          </cell>
        </row>
        <row r="722">
          <cell r="A722">
            <v>51</v>
          </cell>
          <cell r="B722" t="str">
            <v>OPERACIONALES DE ADMINIST</v>
          </cell>
        </row>
        <row r="723">
          <cell r="A723">
            <v>5105</v>
          </cell>
          <cell r="B723" t="str">
            <v>GASTOS DEL PERSONAL</v>
          </cell>
        </row>
        <row r="724">
          <cell r="A724">
            <v>510506</v>
          </cell>
          <cell r="B724" t="str">
            <v>SUELDOS</v>
          </cell>
        </row>
        <row r="725">
          <cell r="A725">
            <v>510515</v>
          </cell>
          <cell r="B725" t="str">
            <v>HORAS EXTRAS</v>
          </cell>
        </row>
        <row r="726">
          <cell r="A726">
            <v>510516</v>
          </cell>
          <cell r="B726" t="str">
            <v>RECARGOS</v>
          </cell>
        </row>
        <row r="727">
          <cell r="A727">
            <v>510517</v>
          </cell>
          <cell r="B727" t="str">
            <v>DOMINICALES Y FESTIVOS</v>
          </cell>
        </row>
        <row r="728">
          <cell r="A728">
            <v>510518</v>
          </cell>
          <cell r="B728" t="str">
            <v>COMISIONES</v>
          </cell>
        </row>
        <row r="729">
          <cell r="A729">
            <v>510524</v>
          </cell>
          <cell r="B729" t="str">
            <v>INCAPACIDADES</v>
          </cell>
        </row>
        <row r="730">
          <cell r="A730">
            <v>510527</v>
          </cell>
          <cell r="B730" t="str">
            <v>SUBSIDIO DE TRANSPORTE</v>
          </cell>
        </row>
        <row r="731">
          <cell r="A731">
            <v>510530</v>
          </cell>
          <cell r="B731" t="str">
            <v>CESANTIAS</v>
          </cell>
        </row>
        <row r="732">
          <cell r="A732">
            <v>510533</v>
          </cell>
          <cell r="B732" t="str">
            <v>INTERESES SOBRE CESANTIAS</v>
          </cell>
        </row>
        <row r="733">
          <cell r="A733">
            <v>510536</v>
          </cell>
          <cell r="B733" t="str">
            <v>PRIMA DE SERVICIOS</v>
          </cell>
        </row>
        <row r="734">
          <cell r="A734">
            <v>510539</v>
          </cell>
          <cell r="B734" t="str">
            <v>VACACIONES</v>
          </cell>
        </row>
        <row r="735">
          <cell r="A735">
            <v>510545</v>
          </cell>
          <cell r="B735" t="str">
            <v>AUXILIOS</v>
          </cell>
        </row>
        <row r="736">
          <cell r="A736">
            <v>51054501</v>
          </cell>
          <cell r="B736" t="str">
            <v>De Maternidad</v>
          </cell>
        </row>
        <row r="737">
          <cell r="A737">
            <v>510548</v>
          </cell>
          <cell r="B737" t="str">
            <v>BONIFICACIONES</v>
          </cell>
        </row>
        <row r="738">
          <cell r="A738">
            <v>510551</v>
          </cell>
          <cell r="B738" t="str">
            <v>DOTACION Y SUMINISTRO A T</v>
          </cell>
        </row>
        <row r="739">
          <cell r="A739">
            <v>510568</v>
          </cell>
          <cell r="B739" t="str">
            <v>APORTES AM. RIESGOS PROFE</v>
          </cell>
        </row>
        <row r="740">
          <cell r="A740">
            <v>510569</v>
          </cell>
          <cell r="B740" t="str">
            <v>APORTES A ENT. PROMOTORAS</v>
          </cell>
        </row>
        <row r="741">
          <cell r="A741">
            <v>510570</v>
          </cell>
          <cell r="B741" t="str">
            <v>APORTES A FONDOS DE PENSI</v>
          </cell>
        </row>
        <row r="742">
          <cell r="A742">
            <v>510572</v>
          </cell>
          <cell r="B742" t="str">
            <v>APORTES A CAJAS DE COMP.</v>
          </cell>
        </row>
        <row r="743">
          <cell r="A743">
            <v>510575</v>
          </cell>
          <cell r="B743" t="str">
            <v>APORTES A I.C.B.F.</v>
          </cell>
        </row>
        <row r="744">
          <cell r="A744">
            <v>510578</v>
          </cell>
          <cell r="B744" t="str">
            <v>SENA</v>
          </cell>
        </row>
        <row r="745">
          <cell r="A745">
            <v>51057801</v>
          </cell>
          <cell r="B745" t="str">
            <v>Aportes al SENA</v>
          </cell>
        </row>
        <row r="746">
          <cell r="A746">
            <v>51057802</v>
          </cell>
          <cell r="B746" t="str">
            <v>Aportes Fondo Apoyo y Sos</v>
          </cell>
        </row>
        <row r="747">
          <cell r="A747">
            <v>510584</v>
          </cell>
          <cell r="B747" t="str">
            <v>GASTOS MEDICOS Y DROGAS</v>
          </cell>
        </row>
        <row r="748">
          <cell r="A748">
            <v>5110</v>
          </cell>
          <cell r="B748" t="str">
            <v>HONORARIOS</v>
          </cell>
        </row>
        <row r="749">
          <cell r="A749">
            <v>511010</v>
          </cell>
          <cell r="B749" t="str">
            <v>REVISORIA FISCAL</v>
          </cell>
        </row>
        <row r="750">
          <cell r="A750">
            <v>511025</v>
          </cell>
          <cell r="B750" t="str">
            <v>ASESORIA JURIDICA</v>
          </cell>
        </row>
        <row r="751">
          <cell r="A751">
            <v>511095</v>
          </cell>
          <cell r="B751" t="str">
            <v>OTROS</v>
          </cell>
        </row>
        <row r="752">
          <cell r="A752">
            <v>5115</v>
          </cell>
          <cell r="B752" t="str">
            <v>IMPUESTOS</v>
          </cell>
        </row>
        <row r="753">
          <cell r="A753">
            <v>511505</v>
          </cell>
          <cell r="B753" t="str">
            <v>INDUSTRIA Y COMERCIO</v>
          </cell>
        </row>
        <row r="754">
          <cell r="A754">
            <v>511515</v>
          </cell>
          <cell r="B754" t="str">
            <v>A LA PROPIEDAD RAIZ</v>
          </cell>
        </row>
        <row r="755">
          <cell r="A755">
            <v>511525</v>
          </cell>
          <cell r="B755" t="str">
            <v>DE VALORIZACION</v>
          </cell>
        </row>
        <row r="756">
          <cell r="A756">
            <v>511540</v>
          </cell>
          <cell r="B756" t="str">
            <v>DE VEHICULOS</v>
          </cell>
        </row>
        <row r="757">
          <cell r="A757">
            <v>511570</v>
          </cell>
          <cell r="B757" t="str">
            <v>IVA DESCONTABLE</v>
          </cell>
        </row>
        <row r="758">
          <cell r="A758">
            <v>5120</v>
          </cell>
          <cell r="B758" t="str">
            <v>ARRENDAMIENTOS</v>
          </cell>
        </row>
        <row r="759">
          <cell r="A759">
            <v>512010</v>
          </cell>
          <cell r="B759" t="str">
            <v>CONSTRUCCIONES Y EDIFICAC</v>
          </cell>
        </row>
        <row r="760">
          <cell r="A760">
            <v>512015</v>
          </cell>
          <cell r="B760" t="str">
            <v>MAQUINARIA Y EQUIPO</v>
          </cell>
        </row>
        <row r="761">
          <cell r="A761">
            <v>512025</v>
          </cell>
          <cell r="B761" t="str">
            <v>EQUIPO DE COMPUTACION Y C</v>
          </cell>
        </row>
        <row r="762">
          <cell r="A762">
            <v>512035</v>
          </cell>
          <cell r="B762" t="str">
            <v>ALQUILER EQUIPO DE HOTELE</v>
          </cell>
        </row>
        <row r="763">
          <cell r="A763">
            <v>5125</v>
          </cell>
          <cell r="B763" t="str">
            <v>CONTRIBUCIONES Y AFILIACI</v>
          </cell>
        </row>
        <row r="764">
          <cell r="A764">
            <v>512505</v>
          </cell>
          <cell r="B764" t="str">
            <v>CONTRIBUCIONES</v>
          </cell>
        </row>
        <row r="765">
          <cell r="A765">
            <v>51250501</v>
          </cell>
          <cell r="B765" t="str">
            <v>Gravamen Mvtos Financiero</v>
          </cell>
        </row>
        <row r="766">
          <cell r="A766">
            <v>51250502</v>
          </cell>
          <cell r="B766" t="str">
            <v>Las Demás Contribuciones</v>
          </cell>
        </row>
        <row r="767">
          <cell r="A767">
            <v>512510</v>
          </cell>
          <cell r="B767" t="str">
            <v>AFILIACIONES Y SOSTENIMIE</v>
          </cell>
        </row>
        <row r="768">
          <cell r="A768">
            <v>5130</v>
          </cell>
          <cell r="B768" t="str">
            <v>SEGUROS</v>
          </cell>
        </row>
        <row r="769">
          <cell r="A769">
            <v>513005</v>
          </cell>
          <cell r="B769" t="str">
            <v>MANEJO</v>
          </cell>
        </row>
        <row r="770">
          <cell r="A770">
            <v>513010</v>
          </cell>
          <cell r="B770" t="str">
            <v>CUMPLIMIENTO</v>
          </cell>
        </row>
        <row r="771">
          <cell r="A771">
            <v>513025</v>
          </cell>
          <cell r="B771" t="str">
            <v>INCENDIO</v>
          </cell>
        </row>
        <row r="772">
          <cell r="A772">
            <v>513030</v>
          </cell>
          <cell r="B772" t="str">
            <v>TERREMOTO</v>
          </cell>
        </row>
        <row r="773">
          <cell r="A773">
            <v>513035</v>
          </cell>
          <cell r="B773" t="str">
            <v>SUSTRACCION Y HURTO</v>
          </cell>
        </row>
        <row r="774">
          <cell r="A774">
            <v>513040</v>
          </cell>
          <cell r="B774" t="str">
            <v>FLOTA Y EQUIPO DE TRANSPO</v>
          </cell>
        </row>
        <row r="775">
          <cell r="A775">
            <v>513060</v>
          </cell>
          <cell r="B775" t="str">
            <v>RESPONSABILIDAD CIVIL EXT</v>
          </cell>
        </row>
        <row r="776">
          <cell r="A776">
            <v>513070</v>
          </cell>
          <cell r="B776" t="str">
            <v>ROTURA DE MAQUINARIA</v>
          </cell>
        </row>
        <row r="777">
          <cell r="A777">
            <v>513075</v>
          </cell>
          <cell r="B777" t="str">
            <v>OBLIGATORIO ACCIDENTE DE</v>
          </cell>
        </row>
        <row r="778">
          <cell r="A778">
            <v>513080</v>
          </cell>
          <cell r="B778" t="str">
            <v>LUCRO CESANTE</v>
          </cell>
        </row>
        <row r="779">
          <cell r="A779">
            <v>513095</v>
          </cell>
          <cell r="B779" t="str">
            <v>OTROS</v>
          </cell>
        </row>
        <row r="780">
          <cell r="A780">
            <v>5135</v>
          </cell>
          <cell r="B780" t="str">
            <v>SERVICIOS</v>
          </cell>
        </row>
        <row r="781">
          <cell r="A781">
            <v>513505</v>
          </cell>
          <cell r="B781" t="str">
            <v>ASEO Y VIGILANCIA</v>
          </cell>
        </row>
        <row r="782">
          <cell r="A782">
            <v>513515</v>
          </cell>
          <cell r="B782" t="str">
            <v>ASISTENCIA TECNICA</v>
          </cell>
        </row>
        <row r="783">
          <cell r="A783">
            <v>513525</v>
          </cell>
          <cell r="B783" t="str">
            <v>ACUEDUCTO Y ALCANTARILLAD</v>
          </cell>
        </row>
        <row r="784">
          <cell r="A784">
            <v>513530</v>
          </cell>
          <cell r="B784" t="str">
            <v>ENERGIA ELECTRICA</v>
          </cell>
        </row>
        <row r="785">
          <cell r="A785">
            <v>513535</v>
          </cell>
          <cell r="B785" t="str">
            <v>TELEFONO</v>
          </cell>
        </row>
        <row r="786">
          <cell r="A786">
            <v>513540</v>
          </cell>
          <cell r="B786" t="str">
            <v>CORREO, PORTES Y TELEGRAM</v>
          </cell>
        </row>
        <row r="787">
          <cell r="A787">
            <v>513550</v>
          </cell>
          <cell r="B787" t="str">
            <v>TRANSPORTE, FLETES Y ACAR</v>
          </cell>
        </row>
        <row r="788">
          <cell r="A788">
            <v>513595</v>
          </cell>
          <cell r="B788" t="str">
            <v>OTROS</v>
          </cell>
        </row>
        <row r="789">
          <cell r="A789">
            <v>51359501</v>
          </cell>
          <cell r="B789" t="str">
            <v>Recolección de Basuras</v>
          </cell>
        </row>
        <row r="790">
          <cell r="A790">
            <v>51359502</v>
          </cell>
          <cell r="B790" t="str">
            <v>Libre</v>
          </cell>
        </row>
        <row r="791">
          <cell r="A791">
            <v>51359503</v>
          </cell>
          <cell r="B791" t="str">
            <v>Prevensión y Seguridad Co</v>
          </cell>
        </row>
        <row r="792">
          <cell r="A792">
            <v>5140</v>
          </cell>
          <cell r="B792" t="str">
            <v>GASTOS LEGALES</v>
          </cell>
        </row>
        <row r="793">
          <cell r="A793">
            <v>514005</v>
          </cell>
          <cell r="B793" t="str">
            <v>NOTARIALES</v>
          </cell>
        </row>
        <row r="794">
          <cell r="A794">
            <v>514010</v>
          </cell>
          <cell r="B794" t="str">
            <v>REGISTRO MERCANTIL</v>
          </cell>
        </row>
        <row r="795">
          <cell r="A795">
            <v>514015</v>
          </cell>
          <cell r="B795" t="str">
            <v>TRAMITES Y LICENCIAS</v>
          </cell>
        </row>
        <row r="796">
          <cell r="A796">
            <v>5145</v>
          </cell>
          <cell r="B796" t="str">
            <v>MANTENIMIENTO Y REPARACIO</v>
          </cell>
        </row>
        <row r="797">
          <cell r="A797">
            <v>514510</v>
          </cell>
          <cell r="B797" t="str">
            <v>CONSTRUCCIONES Y EDIFICAC</v>
          </cell>
        </row>
        <row r="798">
          <cell r="A798">
            <v>514515</v>
          </cell>
          <cell r="B798" t="str">
            <v>MAQUINARIA Y EQUIPO</v>
          </cell>
        </row>
        <row r="799">
          <cell r="A799">
            <v>514520</v>
          </cell>
          <cell r="B799" t="str">
            <v>EQUIPO DE OFICINA</v>
          </cell>
        </row>
        <row r="800">
          <cell r="A800">
            <v>514525</v>
          </cell>
          <cell r="B800" t="str">
            <v>EQUIPO DE COMPUTACION Y C</v>
          </cell>
        </row>
        <row r="801">
          <cell r="A801">
            <v>514535</v>
          </cell>
          <cell r="B801" t="str">
            <v>EQUIPO DE HOTELES Y RESTA</v>
          </cell>
        </row>
        <row r="802">
          <cell r="A802">
            <v>514540</v>
          </cell>
          <cell r="B802" t="str">
            <v>FLOTA Y EQUIPO DE  TRANSP</v>
          </cell>
        </row>
        <row r="803">
          <cell r="A803">
            <v>5150</v>
          </cell>
          <cell r="B803" t="str">
            <v>ADECUACION E INSTALACION</v>
          </cell>
        </row>
        <row r="804">
          <cell r="A804">
            <v>515015</v>
          </cell>
          <cell r="B804" t="str">
            <v>REPARACIONES LOCATIVAS</v>
          </cell>
        </row>
        <row r="805">
          <cell r="A805">
            <v>5155</v>
          </cell>
          <cell r="B805" t="str">
            <v>GASTOS DE VIAJE</v>
          </cell>
        </row>
        <row r="806">
          <cell r="A806">
            <v>515505</v>
          </cell>
          <cell r="B806" t="str">
            <v>ALOJAMIENTO Y MANUTENCION</v>
          </cell>
        </row>
        <row r="807">
          <cell r="A807">
            <v>515515</v>
          </cell>
          <cell r="B807" t="str">
            <v>PASAJES AEREOS</v>
          </cell>
        </row>
        <row r="808">
          <cell r="A808">
            <v>5160</v>
          </cell>
          <cell r="B808" t="str">
            <v>DEPRECIACIONES</v>
          </cell>
        </row>
        <row r="809">
          <cell r="A809">
            <v>516005</v>
          </cell>
          <cell r="B809" t="str">
            <v>CONSTRUCCIONES Y EDIFICAC</v>
          </cell>
        </row>
        <row r="810">
          <cell r="A810">
            <v>51600501</v>
          </cell>
          <cell r="B810" t="str">
            <v>Construcciones y Edificac</v>
          </cell>
        </row>
        <row r="811">
          <cell r="A811">
            <v>51600502</v>
          </cell>
          <cell r="B811" t="str">
            <v>Otros - Construcciones y</v>
          </cell>
        </row>
        <row r="812">
          <cell r="A812">
            <v>516015</v>
          </cell>
          <cell r="B812" t="str">
            <v>EQUIPO DE OFICINA</v>
          </cell>
        </row>
        <row r="813">
          <cell r="A813">
            <v>51601501</v>
          </cell>
          <cell r="B813" t="str">
            <v>Equipo de Oficina</v>
          </cell>
        </row>
        <row r="814">
          <cell r="A814">
            <v>51601502</v>
          </cell>
          <cell r="B814" t="str">
            <v>Otros - Equipo de Oficina</v>
          </cell>
        </row>
        <row r="815">
          <cell r="A815">
            <v>516020</v>
          </cell>
          <cell r="B815" t="str">
            <v>EQUIPO DE COMPUTACION Y C</v>
          </cell>
        </row>
        <row r="816">
          <cell r="A816">
            <v>51602001</v>
          </cell>
          <cell r="B816" t="str">
            <v>Equipo de Computación y C</v>
          </cell>
        </row>
        <row r="817">
          <cell r="A817">
            <v>51602002</v>
          </cell>
          <cell r="B817" t="str">
            <v>Otros - Equipo Computacio</v>
          </cell>
        </row>
        <row r="818">
          <cell r="A818">
            <v>516030</v>
          </cell>
          <cell r="B818" t="str">
            <v>EQUIPO DE HOTELES Y RESTA</v>
          </cell>
        </row>
        <row r="819">
          <cell r="A819">
            <v>51603001</v>
          </cell>
          <cell r="B819" t="str">
            <v>Muebles y Equipo de Hotel</v>
          </cell>
        </row>
        <row r="820">
          <cell r="A820">
            <v>51603002</v>
          </cell>
          <cell r="B820" t="str">
            <v>Maquinaria y Equipo Elect</v>
          </cell>
        </row>
        <row r="821">
          <cell r="A821">
            <v>51603003</v>
          </cell>
          <cell r="B821" t="str">
            <v>Otros - Muebles y Equipo</v>
          </cell>
        </row>
        <row r="822">
          <cell r="A822">
            <v>51603004</v>
          </cell>
          <cell r="B822" t="str">
            <v>Otros - Maquinaria Equipo</v>
          </cell>
        </row>
        <row r="823">
          <cell r="A823">
            <v>516035</v>
          </cell>
          <cell r="B823" t="str">
            <v>FLOTA Y EQUIPO DE TRANSPO</v>
          </cell>
        </row>
        <row r="824">
          <cell r="A824">
            <v>5165</v>
          </cell>
          <cell r="B824" t="str">
            <v>AMORTIZACIONES</v>
          </cell>
        </row>
        <row r="825">
          <cell r="A825">
            <v>516515</v>
          </cell>
          <cell r="B825" t="str">
            <v>CARGOS DIFERIDOS</v>
          </cell>
        </row>
        <row r="826">
          <cell r="A826">
            <v>51651509</v>
          </cell>
          <cell r="B826" t="str">
            <v>Uniformes</v>
          </cell>
        </row>
        <row r="827">
          <cell r="A827">
            <v>5195</v>
          </cell>
          <cell r="B827" t="str">
            <v>DIVERSOS</v>
          </cell>
        </row>
        <row r="828">
          <cell r="A828">
            <v>519505</v>
          </cell>
          <cell r="B828" t="str">
            <v>COMISIONES</v>
          </cell>
        </row>
        <row r="829">
          <cell r="A829">
            <v>519510</v>
          </cell>
          <cell r="B829" t="str">
            <v>LIBROS, SUSCRIPCIONES, PE</v>
          </cell>
        </row>
        <row r="830">
          <cell r="A830">
            <v>519515</v>
          </cell>
          <cell r="B830" t="str">
            <v>MUSICA AMBIENTAL</v>
          </cell>
        </row>
        <row r="831">
          <cell r="A831">
            <v>519520</v>
          </cell>
          <cell r="B831" t="str">
            <v>GASTOS DE REPRESENTACION</v>
          </cell>
        </row>
        <row r="832">
          <cell r="A832">
            <v>519525</v>
          </cell>
          <cell r="B832" t="str">
            <v>ELEMENTOS DE ASEO Y CAFET</v>
          </cell>
        </row>
        <row r="833">
          <cell r="A833">
            <v>519530</v>
          </cell>
          <cell r="B833" t="str">
            <v>UTILES, PAPELERIA Y FOTOC</v>
          </cell>
        </row>
        <row r="834">
          <cell r="A834">
            <v>519535</v>
          </cell>
          <cell r="B834" t="str">
            <v>COMBUSTIBLES Y LUBRICANTE</v>
          </cell>
        </row>
        <row r="835">
          <cell r="A835">
            <v>519540</v>
          </cell>
          <cell r="B835" t="str">
            <v>EMPAQUES Y ENVASES</v>
          </cell>
        </row>
        <row r="836">
          <cell r="A836">
            <v>519545</v>
          </cell>
          <cell r="B836" t="str">
            <v>TAXIS Y BUSES</v>
          </cell>
        </row>
        <row r="837">
          <cell r="A837">
            <v>519550</v>
          </cell>
          <cell r="B837" t="str">
            <v>ESTAMPILLAS</v>
          </cell>
        </row>
        <row r="838">
          <cell r="A838">
            <v>519560</v>
          </cell>
          <cell r="B838" t="str">
            <v>CASINO Y RESTAURANTE</v>
          </cell>
        </row>
        <row r="839">
          <cell r="A839">
            <v>519565</v>
          </cell>
          <cell r="B839" t="str">
            <v>PARQUEADEROS</v>
          </cell>
        </row>
        <row r="840">
          <cell r="A840">
            <v>519570</v>
          </cell>
          <cell r="B840" t="str">
            <v>INDEMNIZACION POR DAÑO A</v>
          </cell>
        </row>
        <row r="841">
          <cell r="A841">
            <v>519595</v>
          </cell>
          <cell r="B841" t="str">
            <v>OTROS</v>
          </cell>
        </row>
        <row r="842">
          <cell r="A842">
            <v>51959501</v>
          </cell>
          <cell r="B842" t="str">
            <v>Suministros Varios</v>
          </cell>
        </row>
        <row r="843">
          <cell r="A843">
            <v>51959502</v>
          </cell>
          <cell r="B843" t="str">
            <v>Decoraciones</v>
          </cell>
        </row>
        <row r="844">
          <cell r="A844">
            <v>51959503</v>
          </cell>
          <cell r="B844" t="str">
            <v>Faltante Cajeros</v>
          </cell>
        </row>
        <row r="845">
          <cell r="A845">
            <v>51959504</v>
          </cell>
          <cell r="B845" t="str">
            <v>Bombillos</v>
          </cell>
        </row>
        <row r="846">
          <cell r="A846">
            <v>51959505</v>
          </cell>
          <cell r="B846" t="str">
            <v>Avisos y Señalización</v>
          </cell>
        </row>
        <row r="847">
          <cell r="A847">
            <v>51959506</v>
          </cell>
          <cell r="B847" t="str">
            <v>Gastos No Deducibles</v>
          </cell>
        </row>
        <row r="848">
          <cell r="A848">
            <v>51959507</v>
          </cell>
          <cell r="B848" t="str">
            <v>Mercancia Dañada Dada de</v>
          </cell>
        </row>
        <row r="849">
          <cell r="A849">
            <v>5199</v>
          </cell>
          <cell r="B849" t="str">
            <v>PROVISIONES</v>
          </cell>
        </row>
        <row r="850">
          <cell r="A850">
            <v>519910</v>
          </cell>
          <cell r="B850" t="str">
            <v>DEUDORES</v>
          </cell>
        </row>
        <row r="851">
          <cell r="A851">
            <v>519995</v>
          </cell>
          <cell r="B851" t="str">
            <v>OTROS ACTIVOS</v>
          </cell>
        </row>
        <row r="852">
          <cell r="A852">
            <v>51999508</v>
          </cell>
          <cell r="B852" t="str">
            <v>UNIFORMES</v>
          </cell>
        </row>
        <row r="853">
          <cell r="A853">
            <v>52</v>
          </cell>
          <cell r="B853" t="str">
            <v>OPERACIONALES DE VENTAS</v>
          </cell>
        </row>
        <row r="854">
          <cell r="A854">
            <v>5205</v>
          </cell>
          <cell r="B854" t="str">
            <v>GASTOS DEL PERSONAL</v>
          </cell>
        </row>
        <row r="855">
          <cell r="A855">
            <v>520503</v>
          </cell>
          <cell r="B855" t="str">
            <v>SALARIO INTEGRAL</v>
          </cell>
        </row>
        <row r="856">
          <cell r="A856">
            <v>520506</v>
          </cell>
          <cell r="B856" t="str">
            <v>SUELDOS</v>
          </cell>
        </row>
        <row r="857">
          <cell r="A857">
            <v>520507</v>
          </cell>
          <cell r="B857" t="str">
            <v>PRESTACIONES SOCIALES</v>
          </cell>
        </row>
        <row r="858">
          <cell r="A858">
            <v>520515</v>
          </cell>
          <cell r="B858" t="str">
            <v>HORAS EXTRAS</v>
          </cell>
        </row>
        <row r="859">
          <cell r="A859">
            <v>520516</v>
          </cell>
          <cell r="B859" t="str">
            <v>RECARGOS</v>
          </cell>
        </row>
        <row r="860">
          <cell r="A860">
            <v>520517</v>
          </cell>
          <cell r="B860" t="str">
            <v>DOMINICALES Y FESTIVOS</v>
          </cell>
        </row>
        <row r="861">
          <cell r="A861">
            <v>520518</v>
          </cell>
          <cell r="B861" t="str">
            <v>COMISIONES</v>
          </cell>
        </row>
        <row r="862">
          <cell r="A862">
            <v>520524</v>
          </cell>
          <cell r="B862" t="str">
            <v>INCAPACIDADES</v>
          </cell>
        </row>
        <row r="863">
          <cell r="A863">
            <v>520527</v>
          </cell>
          <cell r="B863" t="str">
            <v>SUBSIDIO DE TRANSPORTE</v>
          </cell>
        </row>
        <row r="864">
          <cell r="A864">
            <v>520530</v>
          </cell>
          <cell r="B864" t="str">
            <v>CESANTIAS</v>
          </cell>
        </row>
        <row r="865">
          <cell r="A865">
            <v>520533</v>
          </cell>
          <cell r="B865" t="str">
            <v>INTERESES DE CESANTIAS</v>
          </cell>
        </row>
        <row r="866">
          <cell r="A866">
            <v>520536</v>
          </cell>
          <cell r="B866" t="str">
            <v>PRIMA DE SERVICIOS</v>
          </cell>
        </row>
        <row r="867">
          <cell r="A867">
            <v>520539</v>
          </cell>
          <cell r="B867" t="str">
            <v>VACACIONES</v>
          </cell>
        </row>
        <row r="868">
          <cell r="A868">
            <v>520545</v>
          </cell>
          <cell r="B868" t="str">
            <v>AUXILIOS</v>
          </cell>
        </row>
        <row r="869">
          <cell r="A869">
            <v>52054501</v>
          </cell>
          <cell r="B869" t="str">
            <v>De Martenidad</v>
          </cell>
        </row>
        <row r="870">
          <cell r="A870">
            <v>52054502</v>
          </cell>
          <cell r="B870" t="str">
            <v>De Matrimonio</v>
          </cell>
        </row>
        <row r="871">
          <cell r="A871">
            <v>52054503</v>
          </cell>
          <cell r="B871" t="str">
            <v>De Defunción</v>
          </cell>
        </row>
        <row r="872">
          <cell r="A872">
            <v>52054504</v>
          </cell>
          <cell r="B872" t="str">
            <v>Calamidad Doméstica</v>
          </cell>
        </row>
        <row r="873">
          <cell r="A873">
            <v>52054505</v>
          </cell>
          <cell r="B873" t="str">
            <v>De Gafas</v>
          </cell>
        </row>
        <row r="874">
          <cell r="A874">
            <v>520548</v>
          </cell>
          <cell r="B874" t="str">
            <v>BONIFICACIONES</v>
          </cell>
        </row>
        <row r="875">
          <cell r="A875">
            <v>520551</v>
          </cell>
          <cell r="B875" t="str">
            <v>DOTACION Y SUMINISTRO A T</v>
          </cell>
        </row>
        <row r="876">
          <cell r="A876">
            <v>520560</v>
          </cell>
          <cell r="B876" t="str">
            <v>INDEMNIZACIONES LABORALES</v>
          </cell>
        </row>
        <row r="877">
          <cell r="A877">
            <v>520563</v>
          </cell>
          <cell r="B877" t="str">
            <v>CAPACITACION AL PERSONAL</v>
          </cell>
        </row>
        <row r="878">
          <cell r="A878">
            <v>520566</v>
          </cell>
          <cell r="B878" t="str">
            <v>GASTOS DEPORTIVOS Y RECRE</v>
          </cell>
        </row>
        <row r="879">
          <cell r="A879">
            <v>520568</v>
          </cell>
          <cell r="B879" t="str">
            <v>APORTES AM. RIESGOS PROFE</v>
          </cell>
        </row>
        <row r="880">
          <cell r="A880">
            <v>520569</v>
          </cell>
          <cell r="B880" t="str">
            <v>APORTES A ENT. PROMOTORAS</v>
          </cell>
        </row>
        <row r="881">
          <cell r="A881">
            <v>520570</v>
          </cell>
          <cell r="B881" t="str">
            <v>APORTES A FONDOS DE PENSI</v>
          </cell>
        </row>
        <row r="882">
          <cell r="A882">
            <v>520572</v>
          </cell>
          <cell r="B882" t="str">
            <v>APORTES A CAJAS DE COMPEN</v>
          </cell>
        </row>
        <row r="883">
          <cell r="A883">
            <v>520575</v>
          </cell>
          <cell r="B883" t="str">
            <v>APORTES A I.C.B.F.</v>
          </cell>
        </row>
        <row r="884">
          <cell r="A884">
            <v>520578</v>
          </cell>
          <cell r="B884" t="str">
            <v>SENA</v>
          </cell>
        </row>
        <row r="885">
          <cell r="A885">
            <v>52057801</v>
          </cell>
          <cell r="B885" t="str">
            <v>Aportes al SENA</v>
          </cell>
        </row>
        <row r="886">
          <cell r="A886">
            <v>52057802</v>
          </cell>
          <cell r="B886" t="str">
            <v>Aportes Fondo Apoyo y Sos</v>
          </cell>
        </row>
        <row r="887">
          <cell r="A887">
            <v>520584</v>
          </cell>
          <cell r="B887" t="str">
            <v>GASTOS MEDICOS Y DROGAS</v>
          </cell>
        </row>
        <row r="888">
          <cell r="A888">
            <v>520595</v>
          </cell>
          <cell r="B888" t="str">
            <v>OTROS</v>
          </cell>
        </row>
        <row r="889">
          <cell r="A889">
            <v>5210</v>
          </cell>
          <cell r="B889" t="str">
            <v>HONORARIOS</v>
          </cell>
        </row>
        <row r="890">
          <cell r="A890">
            <v>521035</v>
          </cell>
          <cell r="B890" t="str">
            <v>ASESORIA TECNICA</v>
          </cell>
        </row>
        <row r="891">
          <cell r="A891">
            <v>521095</v>
          </cell>
          <cell r="B891" t="str">
            <v>OTROS</v>
          </cell>
        </row>
        <row r="892">
          <cell r="A892">
            <v>5220</v>
          </cell>
          <cell r="B892" t="str">
            <v>ARRENDAMIENTOS</v>
          </cell>
        </row>
        <row r="893">
          <cell r="A893">
            <v>522010</v>
          </cell>
          <cell r="B893" t="str">
            <v>CONSTRUCCIONES Y EDIFICAC</v>
          </cell>
        </row>
        <row r="894">
          <cell r="A894">
            <v>522015</v>
          </cell>
          <cell r="B894" t="str">
            <v>MAQUINARIA Y EQUIPO</v>
          </cell>
        </row>
        <row r="895">
          <cell r="A895">
            <v>522035</v>
          </cell>
          <cell r="B895" t="str">
            <v>EQUIPO DE HOTELES Y RESTA</v>
          </cell>
        </row>
        <row r="896">
          <cell r="A896">
            <v>5225</v>
          </cell>
          <cell r="B896" t="str">
            <v>CONTRIBUCIONES Y AFILIACI</v>
          </cell>
        </row>
        <row r="897">
          <cell r="A897">
            <v>522505</v>
          </cell>
          <cell r="B897" t="str">
            <v>CONTRIBUCIONES</v>
          </cell>
        </row>
        <row r="898">
          <cell r="A898">
            <v>522510</v>
          </cell>
          <cell r="B898" t="str">
            <v>AFILIACIONES Y SOSTENIMIE</v>
          </cell>
        </row>
        <row r="899">
          <cell r="A899">
            <v>5235</v>
          </cell>
          <cell r="B899" t="str">
            <v>SERVICIOS</v>
          </cell>
        </row>
        <row r="900">
          <cell r="A900">
            <v>523510</v>
          </cell>
          <cell r="B900" t="str">
            <v>TEMPORALES</v>
          </cell>
        </row>
        <row r="901">
          <cell r="A901">
            <v>523515</v>
          </cell>
          <cell r="B901" t="str">
            <v>ASISTENCIA TECNICA</v>
          </cell>
        </row>
        <row r="902">
          <cell r="A902">
            <v>523525</v>
          </cell>
          <cell r="B902" t="str">
            <v>ACUEDUCTO Y ALCANTARILLAD</v>
          </cell>
        </row>
        <row r="903">
          <cell r="A903">
            <v>523530</v>
          </cell>
          <cell r="B903" t="str">
            <v>ENERGIA ELECTRICA</v>
          </cell>
        </row>
        <row r="904">
          <cell r="A904">
            <v>523535</v>
          </cell>
          <cell r="B904" t="str">
            <v>TELEFONOS</v>
          </cell>
        </row>
        <row r="905">
          <cell r="A905">
            <v>52353501</v>
          </cell>
          <cell r="B905" t="str">
            <v>Internet</v>
          </cell>
        </row>
        <row r="906">
          <cell r="A906">
            <v>52353502</v>
          </cell>
          <cell r="B906" t="str">
            <v>Teléfono Local</v>
          </cell>
        </row>
        <row r="907">
          <cell r="A907">
            <v>52353503</v>
          </cell>
          <cell r="B907" t="str">
            <v>Teléfonos Huéspedes</v>
          </cell>
        </row>
        <row r="908">
          <cell r="A908">
            <v>523540</v>
          </cell>
          <cell r="B908" t="str">
            <v>CORREOS, PORTES Y TELEGRA</v>
          </cell>
        </row>
        <row r="909">
          <cell r="A909">
            <v>523550</v>
          </cell>
          <cell r="B909" t="str">
            <v>TRANSPORTE FLETES Y ACARR</v>
          </cell>
        </row>
        <row r="910">
          <cell r="A910">
            <v>523555</v>
          </cell>
          <cell r="B910" t="str">
            <v>GAS</v>
          </cell>
        </row>
        <row r="911">
          <cell r="A911">
            <v>523560</v>
          </cell>
          <cell r="B911" t="str">
            <v>PUBLICIDAD PROPAGANDA Y P</v>
          </cell>
        </row>
        <row r="912">
          <cell r="A912">
            <v>523595</v>
          </cell>
          <cell r="B912" t="str">
            <v>OTROS</v>
          </cell>
        </row>
        <row r="913">
          <cell r="A913">
            <v>52359501</v>
          </cell>
          <cell r="B913" t="str">
            <v>Lavado Externo</v>
          </cell>
        </row>
        <row r="914">
          <cell r="A914">
            <v>52359502</v>
          </cell>
          <cell r="B914" t="str">
            <v>Lavandería</v>
          </cell>
        </row>
        <row r="915">
          <cell r="A915">
            <v>52359503</v>
          </cell>
          <cell r="B915" t="str">
            <v>Servicios Médicos</v>
          </cell>
        </row>
        <row r="916">
          <cell r="A916">
            <v>52359504</v>
          </cell>
          <cell r="B916" t="str">
            <v>No Usar - Servicio de Ase</v>
          </cell>
        </row>
        <row r="917">
          <cell r="A917">
            <v>52359505</v>
          </cell>
          <cell r="B917" t="str">
            <v>Fotografias y Postales</v>
          </cell>
        </row>
        <row r="918">
          <cell r="A918">
            <v>52359506</v>
          </cell>
          <cell r="B918" t="str">
            <v>No Usar Servicios Adminis</v>
          </cell>
        </row>
        <row r="919">
          <cell r="A919">
            <v>52359507</v>
          </cell>
          <cell r="B919" t="str">
            <v>Otros - Servicio de Masaj</v>
          </cell>
        </row>
        <row r="920">
          <cell r="A920">
            <v>52359508</v>
          </cell>
          <cell r="B920" t="str">
            <v>Manteniemiento de Jardine</v>
          </cell>
        </row>
        <row r="921">
          <cell r="A921">
            <v>5255</v>
          </cell>
          <cell r="B921" t="str">
            <v>GASTOS DE VIAJE</v>
          </cell>
        </row>
        <row r="922">
          <cell r="A922">
            <v>525505</v>
          </cell>
          <cell r="B922" t="str">
            <v>ALOJAMIENTO Y MANUTENCION</v>
          </cell>
        </row>
        <row r="923">
          <cell r="A923">
            <v>525515</v>
          </cell>
          <cell r="B923" t="str">
            <v>PASAJE AEREOS</v>
          </cell>
        </row>
        <row r="924">
          <cell r="A924">
            <v>5265</v>
          </cell>
          <cell r="B924" t="str">
            <v>AMORTIZACIONES</v>
          </cell>
        </row>
        <row r="925">
          <cell r="A925">
            <v>526515</v>
          </cell>
          <cell r="B925" t="str">
            <v>CARGOS DIFERIDOS</v>
          </cell>
        </row>
        <row r="926">
          <cell r="A926">
            <v>52651501</v>
          </cell>
          <cell r="B926" t="str">
            <v>Elementos de Ropería y Le</v>
          </cell>
        </row>
        <row r="927">
          <cell r="A927">
            <v>52651502</v>
          </cell>
          <cell r="B927" t="str">
            <v>Loza y Cristalería</v>
          </cell>
        </row>
        <row r="928">
          <cell r="A928">
            <v>52651503</v>
          </cell>
          <cell r="B928" t="str">
            <v>Cristalería</v>
          </cell>
        </row>
        <row r="929">
          <cell r="A929">
            <v>52651504</v>
          </cell>
          <cell r="B929" t="str">
            <v>Platería</v>
          </cell>
        </row>
        <row r="930">
          <cell r="A930">
            <v>52651505</v>
          </cell>
          <cell r="B930" t="str">
            <v>Cubiertería</v>
          </cell>
        </row>
        <row r="931">
          <cell r="A931">
            <v>52651506</v>
          </cell>
          <cell r="B931" t="str">
            <v>Implementos de Habitación</v>
          </cell>
        </row>
        <row r="932">
          <cell r="A932">
            <v>52651507</v>
          </cell>
          <cell r="B932" t="str">
            <v>Cortinas y Tapetes</v>
          </cell>
        </row>
        <row r="933">
          <cell r="A933">
            <v>52651508</v>
          </cell>
          <cell r="B933" t="str">
            <v>Teléfonos</v>
          </cell>
        </row>
        <row r="934">
          <cell r="A934">
            <v>52651509</v>
          </cell>
          <cell r="B934" t="str">
            <v>Uniformes</v>
          </cell>
        </row>
        <row r="935">
          <cell r="A935">
            <v>52651510</v>
          </cell>
          <cell r="B935" t="str">
            <v>Otros - Implementos de Le</v>
          </cell>
        </row>
        <row r="936">
          <cell r="A936">
            <v>526595</v>
          </cell>
          <cell r="B936" t="str">
            <v>OTROS</v>
          </cell>
        </row>
        <row r="937">
          <cell r="A937">
            <v>5295</v>
          </cell>
          <cell r="B937" t="str">
            <v>DIVERSOS</v>
          </cell>
        </row>
        <row r="938">
          <cell r="A938">
            <v>529505</v>
          </cell>
          <cell r="B938" t="str">
            <v>COMISIONES</v>
          </cell>
        </row>
        <row r="939">
          <cell r="A939">
            <v>529510</v>
          </cell>
          <cell r="B939" t="str">
            <v>LIBROS, SUSCRIPCIONES, PE</v>
          </cell>
        </row>
        <row r="940">
          <cell r="A940">
            <v>529515</v>
          </cell>
          <cell r="B940" t="str">
            <v>MUSICA AMBIENTAL</v>
          </cell>
        </row>
        <row r="941">
          <cell r="A941">
            <v>529520</v>
          </cell>
          <cell r="B941" t="str">
            <v>GASTOS DE REPRESENTACION</v>
          </cell>
        </row>
        <row r="942">
          <cell r="A942">
            <v>529525</v>
          </cell>
          <cell r="B942" t="str">
            <v>ELEMENTOS DE ASEO</v>
          </cell>
        </row>
        <row r="943">
          <cell r="A943">
            <v>529530</v>
          </cell>
          <cell r="B943" t="str">
            <v>UTILES PAPELERIA Y FOTOCO</v>
          </cell>
        </row>
        <row r="944">
          <cell r="A944">
            <v>529535</v>
          </cell>
          <cell r="B944" t="str">
            <v>COMBUSTIBLES Y LUBRICANTE</v>
          </cell>
        </row>
        <row r="945">
          <cell r="A945">
            <v>529540</v>
          </cell>
          <cell r="B945" t="str">
            <v>EMPAQUES Y ENVASES</v>
          </cell>
        </row>
        <row r="946">
          <cell r="A946">
            <v>529545</v>
          </cell>
          <cell r="B946" t="str">
            <v>TAXIS Y BUSES</v>
          </cell>
        </row>
        <row r="947">
          <cell r="A947">
            <v>529565</v>
          </cell>
          <cell r="B947" t="str">
            <v>PARQUEADEROS</v>
          </cell>
        </row>
        <row r="948">
          <cell r="A948">
            <v>529595</v>
          </cell>
          <cell r="B948" t="str">
            <v>OTROS</v>
          </cell>
        </row>
        <row r="949">
          <cell r="A949">
            <v>52959501</v>
          </cell>
          <cell r="B949" t="str">
            <v>Suministros Varios</v>
          </cell>
        </row>
        <row r="950">
          <cell r="A950">
            <v>52959502</v>
          </cell>
          <cell r="B950" t="str">
            <v>Decoraciones</v>
          </cell>
        </row>
        <row r="951">
          <cell r="A951">
            <v>52959503</v>
          </cell>
          <cell r="B951" t="str">
            <v>Música y Variedades</v>
          </cell>
        </row>
        <row r="952">
          <cell r="A952">
            <v>52959504</v>
          </cell>
          <cell r="B952" t="str">
            <v>Suministros a Huéspedes</v>
          </cell>
        </row>
        <row r="953">
          <cell r="A953">
            <v>52959505</v>
          </cell>
          <cell r="B953" t="str">
            <v>Atenciones</v>
          </cell>
        </row>
        <row r="954">
          <cell r="A954">
            <v>52959506</v>
          </cell>
          <cell r="B954" t="str">
            <v>Utensilios de Cocina</v>
          </cell>
        </row>
        <row r="955">
          <cell r="A955">
            <v>52959507</v>
          </cell>
          <cell r="B955" t="str">
            <v>Jabones y Detergentes</v>
          </cell>
        </row>
        <row r="956">
          <cell r="A956">
            <v>52959508</v>
          </cell>
          <cell r="B956" t="str">
            <v>Hielo</v>
          </cell>
        </row>
        <row r="957">
          <cell r="A957">
            <v>52959509</v>
          </cell>
          <cell r="B957" t="str">
            <v>Mercancía Dada de Baja</v>
          </cell>
        </row>
        <row r="958">
          <cell r="A958">
            <v>52959510</v>
          </cell>
          <cell r="B958" t="str">
            <v>Otras Cartas de Menú</v>
          </cell>
        </row>
        <row r="959">
          <cell r="A959">
            <v>52959515</v>
          </cell>
          <cell r="B959" t="str">
            <v>Alojamiento por Alta Ocup</v>
          </cell>
        </row>
        <row r="960">
          <cell r="A960">
            <v>5299</v>
          </cell>
          <cell r="B960" t="str">
            <v>PROVISIONES</v>
          </cell>
        </row>
        <row r="961">
          <cell r="A961">
            <v>529995</v>
          </cell>
          <cell r="B961" t="str">
            <v>OTROS ACTIVOS</v>
          </cell>
        </row>
        <row r="962">
          <cell r="A962">
            <v>52999501</v>
          </cell>
          <cell r="B962" t="str">
            <v>Lencería</v>
          </cell>
        </row>
        <row r="963">
          <cell r="A963">
            <v>52999502</v>
          </cell>
          <cell r="B963" t="str">
            <v>Loza y Cristaleria</v>
          </cell>
        </row>
        <row r="964">
          <cell r="A964">
            <v>52999503</v>
          </cell>
          <cell r="B964" t="str">
            <v>Cristalería</v>
          </cell>
        </row>
        <row r="965">
          <cell r="A965">
            <v>52999504</v>
          </cell>
          <cell r="B965" t="str">
            <v>Platería</v>
          </cell>
        </row>
        <row r="966">
          <cell r="A966">
            <v>52999505</v>
          </cell>
          <cell r="B966" t="str">
            <v>Cubiertería</v>
          </cell>
        </row>
        <row r="967">
          <cell r="A967">
            <v>52999506</v>
          </cell>
          <cell r="B967" t="str">
            <v>Implementos de Habitación</v>
          </cell>
        </row>
        <row r="968">
          <cell r="A968">
            <v>52999507</v>
          </cell>
          <cell r="B968" t="str">
            <v>Tapetes y Cortinas</v>
          </cell>
        </row>
        <row r="969">
          <cell r="A969">
            <v>52999508</v>
          </cell>
          <cell r="B969" t="str">
            <v>Uniformes</v>
          </cell>
        </row>
        <row r="970">
          <cell r="A970">
            <v>53</v>
          </cell>
          <cell r="B970" t="str">
            <v>NO OPERACIONALES</v>
          </cell>
        </row>
        <row r="971">
          <cell r="A971">
            <v>5305</v>
          </cell>
          <cell r="B971" t="str">
            <v>FINANCIEROS</v>
          </cell>
        </row>
        <row r="972">
          <cell r="A972">
            <v>530505</v>
          </cell>
          <cell r="B972" t="str">
            <v>GASTOS BANCARIOS</v>
          </cell>
        </row>
        <row r="973">
          <cell r="A973">
            <v>530510</v>
          </cell>
          <cell r="B973" t="str">
            <v>REAJUSTE MONETARIO</v>
          </cell>
        </row>
        <row r="974">
          <cell r="A974">
            <v>530515</v>
          </cell>
          <cell r="B974" t="str">
            <v>COMISIONES TARJETAS DE CR</v>
          </cell>
        </row>
        <row r="975">
          <cell r="A975">
            <v>530520</v>
          </cell>
          <cell r="B975" t="str">
            <v>INTERESES</v>
          </cell>
        </row>
        <row r="976">
          <cell r="A976">
            <v>530535</v>
          </cell>
          <cell r="B976" t="str">
            <v>DESCUENTOS COMERCIALES CO</v>
          </cell>
        </row>
        <row r="977">
          <cell r="A977">
            <v>530595</v>
          </cell>
          <cell r="B977" t="str">
            <v>OTROS</v>
          </cell>
        </row>
        <row r="978">
          <cell r="A978">
            <v>53059501</v>
          </cell>
          <cell r="B978" t="str">
            <v>Intereses de Sobregiro</v>
          </cell>
        </row>
        <row r="979">
          <cell r="A979">
            <v>5310</v>
          </cell>
          <cell r="B979" t="str">
            <v>PERD. EN VTA. Y RETIRO DE</v>
          </cell>
        </row>
        <row r="980">
          <cell r="A980">
            <v>531005</v>
          </cell>
          <cell r="B980" t="str">
            <v>VENTA DE INVERSIONES</v>
          </cell>
        </row>
        <row r="981">
          <cell r="A981">
            <v>531010</v>
          </cell>
          <cell r="B981" t="str">
            <v>VENTA DE CARTERA</v>
          </cell>
        </row>
        <row r="982">
          <cell r="A982">
            <v>531015</v>
          </cell>
          <cell r="B982" t="str">
            <v>VENTA DE PROPIEDAD PLANTA</v>
          </cell>
        </row>
        <row r="983">
          <cell r="A983">
            <v>531020</v>
          </cell>
          <cell r="B983" t="str">
            <v>VENTA DE INTANGIBLE</v>
          </cell>
        </row>
        <row r="984">
          <cell r="A984">
            <v>531025</v>
          </cell>
          <cell r="B984" t="str">
            <v>VENTA DE OTROS ACTIVOS</v>
          </cell>
        </row>
        <row r="985">
          <cell r="A985">
            <v>531040</v>
          </cell>
          <cell r="B985" t="str">
            <v>PERDIDA POR SINIESTRO</v>
          </cell>
        </row>
        <row r="986">
          <cell r="A986">
            <v>5315</v>
          </cell>
          <cell r="B986" t="str">
            <v>GASTOS EXTRAORDINARIOS</v>
          </cell>
        </row>
        <row r="987">
          <cell r="A987">
            <v>531505</v>
          </cell>
          <cell r="B987" t="str">
            <v>COSTOS Y PROCESOS JUDICIA</v>
          </cell>
        </row>
        <row r="988">
          <cell r="A988">
            <v>531520</v>
          </cell>
          <cell r="B988" t="str">
            <v>IMPUESTOS ASUMIDOS</v>
          </cell>
        </row>
        <row r="989">
          <cell r="A989">
            <v>5395</v>
          </cell>
          <cell r="B989" t="str">
            <v>GASTOS DIVERSOS</v>
          </cell>
        </row>
        <row r="990">
          <cell r="A990">
            <v>539505</v>
          </cell>
          <cell r="B990" t="str">
            <v>DEMANDAS LABORALES</v>
          </cell>
        </row>
        <row r="991">
          <cell r="A991">
            <v>539515</v>
          </cell>
          <cell r="B991" t="str">
            <v>INDEMNIZACIONES</v>
          </cell>
        </row>
        <row r="992">
          <cell r="A992">
            <v>539520</v>
          </cell>
          <cell r="B992" t="str">
            <v>MULTAS SANCIONES Y LITIGI</v>
          </cell>
        </row>
        <row r="993">
          <cell r="A993">
            <v>539525</v>
          </cell>
          <cell r="B993" t="str">
            <v>DONACIONES</v>
          </cell>
        </row>
        <row r="994">
          <cell r="A994">
            <v>54</v>
          </cell>
          <cell r="B994" t="str">
            <v>IMPUESTO DE RENTA Y COMPL</v>
          </cell>
        </row>
        <row r="995">
          <cell r="A995">
            <v>5405</v>
          </cell>
          <cell r="B995" t="str">
            <v>IMPUESTO DE RENTA Y COMPL</v>
          </cell>
        </row>
        <row r="996">
          <cell r="A996">
            <v>540505</v>
          </cell>
          <cell r="B996" t="str">
            <v>IMPUESTO DE RENTA Y COMPL</v>
          </cell>
        </row>
        <row r="997">
          <cell r="A997">
            <v>59</v>
          </cell>
          <cell r="B997" t="str">
            <v>GANANCIAS Y PERDIDAS</v>
          </cell>
        </row>
        <row r="998">
          <cell r="A998">
            <v>5905</v>
          </cell>
          <cell r="B998" t="str">
            <v>GANANCIAS</v>
          </cell>
        </row>
        <row r="999">
          <cell r="A999">
            <v>590505</v>
          </cell>
          <cell r="B999" t="str">
            <v>GANANCIAS Y PERDIDAS</v>
          </cell>
        </row>
        <row r="1000">
          <cell r="A1000">
            <v>5915</v>
          </cell>
          <cell r="B1000" t="str">
            <v>PERDIDAS (-)</v>
          </cell>
        </row>
        <row r="1001">
          <cell r="A1001">
            <v>8</v>
          </cell>
          <cell r="B1001" t="str">
            <v>CUENTAS DE ORDEN</v>
          </cell>
        </row>
        <row r="1002">
          <cell r="A1002">
            <v>81</v>
          </cell>
          <cell r="B1002" t="str">
            <v>DEUDORAS CONTINGENTES</v>
          </cell>
        </row>
        <row r="1003">
          <cell r="A1003">
            <v>8105</v>
          </cell>
          <cell r="B1003" t="str">
            <v>BIENES Y VRES ENTREG.EN C</v>
          </cell>
        </row>
        <row r="1004">
          <cell r="A1004">
            <v>8110</v>
          </cell>
          <cell r="B1004" t="str">
            <v>BIENES Y VRES ENTREG.EN G</v>
          </cell>
        </row>
        <row r="1005">
          <cell r="A1005">
            <v>8115</v>
          </cell>
          <cell r="B1005" t="str">
            <v>BIENES Y VRES EN PODER DE</v>
          </cell>
        </row>
        <row r="1006">
          <cell r="A1006">
            <v>8120</v>
          </cell>
          <cell r="B1006" t="str">
            <v>LITIGIOS Y/O DEMANDAS</v>
          </cell>
        </row>
        <row r="1007">
          <cell r="A1007">
            <v>8195</v>
          </cell>
          <cell r="B1007" t="str">
            <v>DIVERSAS</v>
          </cell>
        </row>
        <row r="1008">
          <cell r="A1008">
            <v>82</v>
          </cell>
          <cell r="B1008" t="str">
            <v>DEUDORAS DE CONTROL</v>
          </cell>
        </row>
        <row r="1009">
          <cell r="A1009">
            <v>8205</v>
          </cell>
          <cell r="B1009" t="str">
            <v>REMESAS Y EFECTOS ENVIA.A</v>
          </cell>
        </row>
        <row r="1010">
          <cell r="A1010">
            <v>8210</v>
          </cell>
          <cell r="B1010" t="str">
            <v>BIENES RECIB EN ARREND.FI</v>
          </cell>
        </row>
        <row r="1011">
          <cell r="A1011">
            <v>8215</v>
          </cell>
          <cell r="B1011" t="str">
            <v>TITULOS DE INVERSION NO C</v>
          </cell>
        </row>
        <row r="1012">
          <cell r="A1012">
            <v>8220</v>
          </cell>
          <cell r="B1012" t="str">
            <v>CREDITOS A FAVOR NO UTILI</v>
          </cell>
        </row>
        <row r="1013">
          <cell r="A1013">
            <v>8225</v>
          </cell>
          <cell r="B1013" t="str">
            <v>ACTIVOS CASTIGADOS</v>
          </cell>
        </row>
        <row r="1014">
          <cell r="A1014">
            <v>8230</v>
          </cell>
          <cell r="B1014" t="str">
            <v>TITULOS DE INVERSION AMOR</v>
          </cell>
        </row>
        <row r="1015">
          <cell r="A1015">
            <v>8235</v>
          </cell>
          <cell r="B1015" t="str">
            <v>PR,PL Y EQ TOTALM DEPREC,</v>
          </cell>
        </row>
        <row r="1016">
          <cell r="A1016">
            <v>8290</v>
          </cell>
          <cell r="B1016" t="str">
            <v>CAPITALIZACION POR REVAL</v>
          </cell>
        </row>
        <row r="1017">
          <cell r="A1017">
            <v>8295</v>
          </cell>
          <cell r="B1017" t="str">
            <v>OTRAS CUENTAS DEUDORAS DE</v>
          </cell>
        </row>
        <row r="1018">
          <cell r="A1018">
            <v>8299</v>
          </cell>
          <cell r="B1018" t="str">
            <v>AJUSTES POR INFLACION ACT</v>
          </cell>
        </row>
        <row r="1019">
          <cell r="A1019">
            <v>83</v>
          </cell>
          <cell r="B1019" t="str">
            <v>ACREED CONTINGENTES POR C</v>
          </cell>
        </row>
        <row r="1020">
          <cell r="A1020">
            <v>8305</v>
          </cell>
          <cell r="B1020" t="str">
            <v>ACREE CONTINGENTES X CONT</v>
          </cell>
        </row>
        <row r="1021">
          <cell r="A1021">
            <v>8315</v>
          </cell>
          <cell r="B1021" t="str">
            <v>PPE TOTAL/TE DEPREC, AGOT</v>
          </cell>
        </row>
        <row r="1022">
          <cell r="A1022">
            <v>831516</v>
          </cell>
          <cell r="B1022" t="str">
            <v>CONSTRUCCIONES Y EDIFICAC</v>
          </cell>
        </row>
        <row r="1023">
          <cell r="A1023">
            <v>83151601</v>
          </cell>
          <cell r="B1023" t="str">
            <v>Construcciones y Edificac</v>
          </cell>
        </row>
        <row r="1024">
          <cell r="A1024">
            <v>831524</v>
          </cell>
          <cell r="B1024" t="str">
            <v>EQUIPO DE OFICINA</v>
          </cell>
        </row>
        <row r="1025">
          <cell r="A1025">
            <v>83152401</v>
          </cell>
          <cell r="B1025" t="str">
            <v>Equipo de Oficina</v>
          </cell>
        </row>
        <row r="1026">
          <cell r="A1026">
            <v>831528</v>
          </cell>
          <cell r="B1026" t="str">
            <v>EQUIPO DE COMPUTACION Y C</v>
          </cell>
        </row>
        <row r="1027">
          <cell r="A1027">
            <v>83152801</v>
          </cell>
          <cell r="B1027" t="str">
            <v>Equipo de Computación y C</v>
          </cell>
        </row>
        <row r="1028">
          <cell r="A1028">
            <v>831536</v>
          </cell>
          <cell r="B1028" t="str">
            <v>EQUIPO DE HOTELES Y RESTA</v>
          </cell>
        </row>
        <row r="1029">
          <cell r="A1029">
            <v>83153601</v>
          </cell>
          <cell r="B1029" t="str">
            <v>Muebles y Enseres</v>
          </cell>
        </row>
        <row r="1030">
          <cell r="A1030">
            <v>83153602</v>
          </cell>
          <cell r="B1030" t="str">
            <v>Maquinaria y Equipo</v>
          </cell>
        </row>
        <row r="1031">
          <cell r="A1031">
            <v>831540</v>
          </cell>
          <cell r="B1031" t="str">
            <v>FLOTA Y EQUIPO DE TRANSPO</v>
          </cell>
        </row>
        <row r="1032">
          <cell r="A1032">
            <v>8395</v>
          </cell>
          <cell r="B1032" t="str">
            <v>OTRAS CUENTAS DEUDORAS DE</v>
          </cell>
        </row>
        <row r="1033">
          <cell r="A1033">
            <v>839595</v>
          </cell>
          <cell r="B1033" t="str">
            <v>DIVERSAS</v>
          </cell>
        </row>
        <row r="1034">
          <cell r="A1034">
            <v>83959501</v>
          </cell>
          <cell r="B1034" t="str">
            <v>Franquicias Totalmente Am</v>
          </cell>
        </row>
        <row r="1035">
          <cell r="A1035">
            <v>83959502</v>
          </cell>
          <cell r="B1035" t="str">
            <v>Cuenta Puente Saldos Inic</v>
          </cell>
        </row>
        <row r="1036">
          <cell r="A1036">
            <v>84</v>
          </cell>
          <cell r="B1036" t="str">
            <v>ACREED. DE CONTROL POR CO</v>
          </cell>
        </row>
        <row r="1037">
          <cell r="A1037">
            <v>8405</v>
          </cell>
          <cell r="B1037" t="str">
            <v>ACREED DE CONTROL POR CON</v>
          </cell>
        </row>
        <row r="1038">
          <cell r="A1038">
            <v>86</v>
          </cell>
          <cell r="B1038" t="str">
            <v>ACREEDORAS CONTINGENTES</v>
          </cell>
        </row>
        <row r="1039">
          <cell r="A1039">
            <v>8605</v>
          </cell>
          <cell r="B1039" t="str">
            <v>BIENES Y VRES. RECIB. CUS</v>
          </cell>
        </row>
        <row r="1040">
          <cell r="A1040">
            <v>8610</v>
          </cell>
          <cell r="B1040" t="str">
            <v>BIENES Y VRES. RECIB. GAR</v>
          </cell>
        </row>
        <row r="1041">
          <cell r="A1041">
            <v>8615</v>
          </cell>
          <cell r="B1041" t="str">
            <v>PPE TOTAL/TE DEPREC, AGOT</v>
          </cell>
        </row>
        <row r="1042">
          <cell r="A1042">
            <v>861516</v>
          </cell>
          <cell r="B1042" t="str">
            <v>CONSTRUCCIONES Y EDIFICAC</v>
          </cell>
        </row>
        <row r="1043">
          <cell r="A1043">
            <v>86151601</v>
          </cell>
          <cell r="B1043" t="str">
            <v>Construcciones y Edificac</v>
          </cell>
        </row>
        <row r="1044">
          <cell r="A1044">
            <v>861524</v>
          </cell>
          <cell r="B1044" t="str">
            <v>EQUIPO DE OFICINA</v>
          </cell>
        </row>
        <row r="1045">
          <cell r="A1045">
            <v>86152401</v>
          </cell>
          <cell r="B1045" t="str">
            <v>Equipo de Oficina</v>
          </cell>
        </row>
        <row r="1046">
          <cell r="A1046">
            <v>861528</v>
          </cell>
          <cell r="B1046" t="str">
            <v>EQUIPO DE COMPUTACION Y C</v>
          </cell>
        </row>
        <row r="1047">
          <cell r="A1047">
            <v>86152801</v>
          </cell>
          <cell r="B1047" t="str">
            <v>Equipo de Computación y C</v>
          </cell>
        </row>
        <row r="1048">
          <cell r="A1048">
            <v>861536</v>
          </cell>
          <cell r="B1048" t="str">
            <v>EQUIPO DE HOTELES Y RESTA</v>
          </cell>
        </row>
        <row r="1049">
          <cell r="A1049">
            <v>86153601</v>
          </cell>
          <cell r="B1049" t="str">
            <v>Muebles y Enseres</v>
          </cell>
        </row>
        <row r="1050">
          <cell r="A1050">
            <v>86153602</v>
          </cell>
          <cell r="B1050" t="str">
            <v>Maquinaria y Equipo</v>
          </cell>
        </row>
        <row r="1051">
          <cell r="A1051">
            <v>861540</v>
          </cell>
          <cell r="B1051" t="str">
            <v>FLOTA Y EQUIPO DE TRANSPO</v>
          </cell>
        </row>
        <row r="1052">
          <cell r="A1052">
            <v>8620</v>
          </cell>
          <cell r="B1052" t="str">
            <v>LITIGIOS Y/O DEMANDAS</v>
          </cell>
        </row>
        <row r="1053">
          <cell r="A1053">
            <v>8695</v>
          </cell>
          <cell r="B1053" t="str">
            <v>OTRAS</v>
          </cell>
        </row>
        <row r="1054">
          <cell r="A1054">
            <v>869595</v>
          </cell>
          <cell r="B1054" t="str">
            <v>DIVERSAS</v>
          </cell>
        </row>
        <row r="1055">
          <cell r="A1055">
            <v>86959501</v>
          </cell>
          <cell r="B1055" t="str">
            <v>Franquicias Totalmente Am</v>
          </cell>
        </row>
        <row r="1056">
          <cell r="A1056">
            <v>87</v>
          </cell>
          <cell r="B1056" t="str">
            <v>ACREEDORAS DE CONTROL</v>
          </cell>
        </row>
        <row r="1057">
          <cell r="A1057">
            <v>8705</v>
          </cell>
          <cell r="B1057" t="str">
            <v>CONTRAROS DE ARREND.FINAN</v>
          </cell>
        </row>
        <row r="1058">
          <cell r="A1058">
            <v>8795</v>
          </cell>
          <cell r="B1058" t="str">
            <v>OTRAS CUENTAS DE ORDEN AC</v>
          </cell>
        </row>
        <row r="1059">
          <cell r="A1059">
            <v>8799</v>
          </cell>
          <cell r="B1059" t="str">
            <v>AJUSTES POR INFLACION PAT</v>
          </cell>
        </row>
        <row r="1060">
          <cell r="A1060">
            <v>88</v>
          </cell>
          <cell r="B1060" t="str">
            <v>DEUDORAS CONTINGENT POR C</v>
          </cell>
        </row>
        <row r="1061">
          <cell r="A1061">
            <v>8805</v>
          </cell>
          <cell r="B1061" t="str">
            <v>DEUD. CONTING. POR CONTRA</v>
          </cell>
        </row>
        <row r="1062">
          <cell r="A1062">
            <v>89</v>
          </cell>
          <cell r="B1062" t="str">
            <v>DEUDORAS DE CONTROL POR C</v>
          </cell>
        </row>
        <row r="1063">
          <cell r="A1063">
            <v>8905</v>
          </cell>
          <cell r="B1063" t="str">
            <v>DEUD. DE CONTROL POR CONT</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row r="1">
          <cell r="A1" t="str">
            <v>Enero</v>
          </cell>
          <cell r="B1">
            <v>890312688</v>
          </cell>
          <cell r="C1" t="str">
            <v>EDIFICADORA CONTINENTAL S.A.</v>
          </cell>
          <cell r="F1">
            <v>2010</v>
          </cell>
          <cell r="H1" t="str">
            <v>Febrero</v>
          </cell>
          <cell r="I1">
            <v>890312688</v>
          </cell>
          <cell r="J1" t="str">
            <v>EDIFICADORA CONTINENTAL S.A.</v>
          </cell>
          <cell r="M1">
            <v>2010</v>
          </cell>
          <cell r="O1" t="str">
            <v>Marzo</v>
          </cell>
          <cell r="P1">
            <v>890312688</v>
          </cell>
          <cell r="Q1" t="str">
            <v>EDIFICADORA CONTINENTAL S.A.</v>
          </cell>
          <cell r="T1">
            <v>2010</v>
          </cell>
          <cell r="V1" t="str">
            <v>Abril</v>
          </cell>
          <cell r="W1">
            <v>890312688</v>
          </cell>
          <cell r="X1" t="str">
            <v>EDIFICADORA CONTINENTAL S.A.</v>
          </cell>
          <cell r="AA1">
            <v>2010</v>
          </cell>
          <cell r="AC1" t="str">
            <v>Mayo</v>
          </cell>
          <cell r="AD1">
            <v>890312688</v>
          </cell>
          <cell r="AE1" t="str">
            <v>EDIFICADORA CONTINENTAL S.A.</v>
          </cell>
          <cell r="AH1">
            <v>2010</v>
          </cell>
          <cell r="AJ1" t="str">
            <v>Junio</v>
          </cell>
          <cell r="AK1">
            <v>890312688</v>
          </cell>
          <cell r="AL1" t="str">
            <v>EDIFICADORA CONTINENTAL S.A.</v>
          </cell>
          <cell r="AM1" t="str">
            <v/>
          </cell>
          <cell r="AN1" t="str">
            <v/>
          </cell>
          <cell r="AO1">
            <v>2010</v>
          </cell>
          <cell r="AQ1" t="str">
            <v>Julio</v>
          </cell>
          <cell r="AR1">
            <v>890312688</v>
          </cell>
          <cell r="AS1" t="str">
            <v>EDIFICADORA CONTINENTAL S.A.</v>
          </cell>
          <cell r="AT1" t="str">
            <v/>
          </cell>
          <cell r="AU1" t="str">
            <v/>
          </cell>
          <cell r="AV1">
            <v>2010</v>
          </cell>
          <cell r="AX1" t="str">
            <v>Agosto_GC</v>
          </cell>
          <cell r="AY1">
            <v>890312688</v>
          </cell>
          <cell r="AZ1" t="str">
            <v>EDIFICADORA CONTINENTAL S.A.</v>
          </cell>
          <cell r="BA1" t="str">
            <v/>
          </cell>
          <cell r="BB1" t="str">
            <v/>
          </cell>
          <cell r="BC1">
            <v>2010</v>
          </cell>
          <cell r="BE1" t="str">
            <v>Septiembre_GC</v>
          </cell>
          <cell r="BF1">
            <v>890312688</v>
          </cell>
          <cell r="BG1" t="str">
            <v>EDIFICADORA CONTINENTAL S.A.</v>
          </cell>
          <cell r="BH1" t="str">
            <v/>
          </cell>
          <cell r="BI1" t="str">
            <v/>
          </cell>
          <cell r="BJ1">
            <v>2010</v>
          </cell>
          <cell r="BL1" t="str">
            <v>Octubre_GC</v>
          </cell>
          <cell r="BM1">
            <v>890312688</v>
          </cell>
          <cell r="BN1" t="str">
            <v>EDIFICADORA CONTINENTAL S.A.</v>
          </cell>
          <cell r="BO1" t="str">
            <v/>
          </cell>
          <cell r="BP1" t="str">
            <v/>
          </cell>
          <cell r="BQ1">
            <v>2010</v>
          </cell>
          <cell r="BS1" t="str">
            <v>Noviembre_GC</v>
          </cell>
          <cell r="BT1">
            <v>890312688</v>
          </cell>
          <cell r="BU1" t="str">
            <v>EDIFICADORA CONTINENTAL S.A.</v>
          </cell>
          <cell r="BV1" t="str">
            <v/>
          </cell>
          <cell r="BW1" t="str">
            <v/>
          </cell>
          <cell r="BX1">
            <v>2010</v>
          </cell>
          <cell r="BZ1" t="str">
            <v>Diciembre_GC</v>
          </cell>
          <cell r="CA1">
            <v>890312688</v>
          </cell>
          <cell r="CB1" t="str">
            <v>EDIFICADORA CONTINENTAL S.A.</v>
          </cell>
          <cell r="CC1" t="str">
            <v/>
          </cell>
          <cell r="CD1" t="str">
            <v/>
          </cell>
          <cell r="CE1">
            <v>2010</v>
          </cell>
        </row>
        <row r="2">
          <cell r="A2" t="str">
            <v>Cd</v>
          </cell>
          <cell r="B2" t="str">
            <v xml:space="preserve">Descripción </v>
          </cell>
          <cell r="C2" t="str">
            <v>Saldo Anterior</v>
          </cell>
          <cell r="D2" t="str">
            <v>Db</v>
          </cell>
          <cell r="E2" t="str">
            <v>Cr</v>
          </cell>
          <cell r="F2" t="str">
            <v>Saldo Actual</v>
          </cell>
          <cell r="H2" t="str">
            <v>Cd</v>
          </cell>
          <cell r="J2" t="str">
            <v>Saldo Anterior</v>
          </cell>
          <cell r="K2" t="str">
            <v>Db</v>
          </cell>
          <cell r="L2" t="str">
            <v>Cr</v>
          </cell>
          <cell r="M2" t="str">
            <v>Saldo Actual</v>
          </cell>
          <cell r="O2" t="str">
            <v>Cd</v>
          </cell>
          <cell r="Q2" t="str">
            <v>Saldo Anterior</v>
          </cell>
          <cell r="R2" t="str">
            <v>Db</v>
          </cell>
          <cell r="S2" t="str">
            <v>Cr</v>
          </cell>
          <cell r="T2" t="str">
            <v>Saldo Actual</v>
          </cell>
          <cell r="V2" t="str">
            <v>Cd</v>
          </cell>
          <cell r="X2" t="str">
            <v>Saldo Anterior</v>
          </cell>
          <cell r="Y2" t="str">
            <v>Db</v>
          </cell>
          <cell r="Z2" t="str">
            <v>Cr</v>
          </cell>
          <cell r="AA2" t="str">
            <v>Saldo Actual</v>
          </cell>
          <cell r="AC2" t="str">
            <v>Cd</v>
          </cell>
          <cell r="AE2" t="str">
            <v>Saldo Anterior</v>
          </cell>
          <cell r="AF2" t="str">
            <v>Db</v>
          </cell>
          <cell r="AG2" t="str">
            <v>Cr</v>
          </cell>
          <cell r="AH2" t="str">
            <v>Saldo Actual</v>
          </cell>
          <cell r="AJ2" t="str">
            <v>Cd</v>
          </cell>
          <cell r="AL2" t="str">
            <v>Saldo Anterior</v>
          </cell>
          <cell r="AM2" t="str">
            <v>Db</v>
          </cell>
          <cell r="AN2" t="str">
            <v>Cr</v>
          </cell>
          <cell r="AO2" t="str">
            <v>Saldo Actual</v>
          </cell>
          <cell r="AQ2" t="str">
            <v>Cd</v>
          </cell>
          <cell r="AS2" t="str">
            <v>Saldo Anterior</v>
          </cell>
          <cell r="AT2" t="str">
            <v>Db</v>
          </cell>
          <cell r="AU2" t="str">
            <v>Cr</v>
          </cell>
          <cell r="AV2" t="str">
            <v>Saldo Actual</v>
          </cell>
          <cell r="AX2" t="str">
            <v>Cd</v>
          </cell>
          <cell r="AZ2" t="str">
            <v>Saldo Anterior</v>
          </cell>
          <cell r="BA2" t="str">
            <v>Db</v>
          </cell>
          <cell r="BB2" t="str">
            <v>Cr</v>
          </cell>
          <cell r="BC2" t="str">
            <v>Saldo Actual</v>
          </cell>
          <cell r="BE2" t="str">
            <v>Cd</v>
          </cell>
          <cell r="BG2" t="str">
            <v>Saldo Anterior</v>
          </cell>
          <cell r="BH2" t="str">
            <v>Db</v>
          </cell>
          <cell r="BI2" t="str">
            <v>Cr</v>
          </cell>
          <cell r="BJ2" t="str">
            <v>Saldo Actual</v>
          </cell>
          <cell r="BL2" t="str">
            <v>Cd</v>
          </cell>
          <cell r="BN2" t="str">
            <v>Saldo Anterior</v>
          </cell>
          <cell r="BO2" t="str">
            <v>Db</v>
          </cell>
          <cell r="BP2" t="str">
            <v>Cr</v>
          </cell>
          <cell r="BQ2" t="str">
            <v>Saldo Actual</v>
          </cell>
          <cell r="BS2" t="str">
            <v>Cd</v>
          </cell>
          <cell r="BU2" t="str">
            <v>Saldo Anterior</v>
          </cell>
          <cell r="BV2" t="str">
            <v>Db</v>
          </cell>
          <cell r="BW2" t="str">
            <v>Cr</v>
          </cell>
          <cell r="BX2" t="str">
            <v>Saldo Actual</v>
          </cell>
          <cell r="BZ2" t="str">
            <v>Cd</v>
          </cell>
          <cell r="CB2" t="str">
            <v>Saldo Anterior</v>
          </cell>
          <cell r="CC2" t="str">
            <v>Db</v>
          </cell>
          <cell r="CD2" t="str">
            <v>Cr</v>
          </cell>
          <cell r="CE2" t="str">
            <v>Saldo Actual</v>
          </cell>
        </row>
        <row r="3">
          <cell r="A3">
            <v>1</v>
          </cell>
          <cell r="B3" t="str">
            <v>ACTIVO</v>
          </cell>
          <cell r="H3">
            <v>1</v>
          </cell>
          <cell r="I3" t="str">
            <v>ACTIVO</v>
          </cell>
          <cell r="O3">
            <v>1</v>
          </cell>
          <cell r="P3" t="str">
            <v>ACTIVO</v>
          </cell>
          <cell r="V3">
            <v>1</v>
          </cell>
          <cell r="W3" t="str">
            <v>ACTIVO</v>
          </cell>
          <cell r="AC3">
            <v>1</v>
          </cell>
          <cell r="AD3" t="str">
            <v>ACTIVO</v>
          </cell>
          <cell r="AJ3">
            <v>1</v>
          </cell>
          <cell r="AK3" t="str">
            <v>ACTIVO</v>
          </cell>
          <cell r="AQ3">
            <v>1</v>
          </cell>
          <cell r="AR3" t="str">
            <v>ACTIVO</v>
          </cell>
          <cell r="AX3">
            <v>1</v>
          </cell>
          <cell r="AY3" t="str">
            <v>ACTIVO</v>
          </cell>
          <cell r="BE3">
            <v>1</v>
          </cell>
          <cell r="BF3" t="str">
            <v>ACTIVO</v>
          </cell>
          <cell r="BS3">
            <v>1</v>
          </cell>
          <cell r="BT3" t="str">
            <v>ACTIVO</v>
          </cell>
          <cell r="BZ3">
            <v>1</v>
          </cell>
          <cell r="CA3" t="str">
            <v>ACTIVO</v>
          </cell>
          <cell r="CB3">
            <v>6954175027.4799995</v>
          </cell>
          <cell r="CC3">
            <v>4937613758.8100004</v>
          </cell>
          <cell r="CD3">
            <v>4935867009.3400002</v>
          </cell>
          <cell r="CE3">
            <v>6955921776.9499998</v>
          </cell>
        </row>
        <row r="4">
          <cell r="A4">
            <v>11</v>
          </cell>
          <cell r="B4" t="str">
            <v>DISPONIBLE</v>
          </cell>
          <cell r="H4">
            <v>11</v>
          </cell>
          <cell r="I4" t="str">
            <v>DISPONIBLE</v>
          </cell>
          <cell r="O4">
            <v>11</v>
          </cell>
          <cell r="P4" t="str">
            <v>DISPONIBLE</v>
          </cell>
          <cell r="V4">
            <v>11</v>
          </cell>
          <cell r="W4" t="str">
            <v>DISPONIBLE</v>
          </cell>
          <cell r="AC4">
            <v>11</v>
          </cell>
          <cell r="AD4" t="str">
            <v>DISPONIBLE</v>
          </cell>
          <cell r="AJ4">
            <v>11</v>
          </cell>
          <cell r="AK4" t="str">
            <v>DISPONIBLE</v>
          </cell>
          <cell r="AQ4">
            <v>11</v>
          </cell>
          <cell r="AR4" t="str">
            <v>DISPONIBLE</v>
          </cell>
          <cell r="AX4">
            <v>11</v>
          </cell>
          <cell r="AY4" t="str">
            <v>DISPONIBLE</v>
          </cell>
          <cell r="BE4">
            <v>11</v>
          </cell>
          <cell r="BF4" t="str">
            <v>DISPONIBLE</v>
          </cell>
          <cell r="BS4">
            <v>11</v>
          </cell>
          <cell r="BT4" t="str">
            <v>DISPONIBLE</v>
          </cell>
          <cell r="BZ4">
            <v>11</v>
          </cell>
          <cell r="CA4" t="str">
            <v>DISPONIBLE</v>
          </cell>
          <cell r="CB4">
            <v>942889983.80999994</v>
          </cell>
          <cell r="CC4">
            <v>1743441066.1300001</v>
          </cell>
          <cell r="CD4">
            <v>1437885792.79</v>
          </cell>
          <cell r="CE4">
            <v>1248445257.1500001</v>
          </cell>
        </row>
        <row r="5">
          <cell r="A5">
            <v>1105</v>
          </cell>
          <cell r="B5" t="str">
            <v>CAJA</v>
          </cell>
          <cell r="H5">
            <v>1105</v>
          </cell>
          <cell r="I5" t="str">
            <v>CAJA</v>
          </cell>
          <cell r="O5">
            <v>1105</v>
          </cell>
          <cell r="P5" t="str">
            <v>CAJA</v>
          </cell>
          <cell r="V5">
            <v>1105</v>
          </cell>
          <cell r="W5" t="str">
            <v>CAJA</v>
          </cell>
          <cell r="AC5">
            <v>1105</v>
          </cell>
          <cell r="AD5" t="str">
            <v>CAJA</v>
          </cell>
          <cell r="AJ5">
            <v>1105</v>
          </cell>
          <cell r="AK5" t="str">
            <v>CAJA</v>
          </cell>
          <cell r="AQ5">
            <v>1105</v>
          </cell>
          <cell r="AR5" t="str">
            <v>CAJA</v>
          </cell>
          <cell r="AX5">
            <v>1105</v>
          </cell>
          <cell r="AY5" t="str">
            <v>CAJA</v>
          </cell>
          <cell r="BE5">
            <v>1105</v>
          </cell>
          <cell r="BF5" t="str">
            <v>CAJA</v>
          </cell>
          <cell r="BS5">
            <v>1105</v>
          </cell>
          <cell r="BT5" t="str">
            <v>CAJA</v>
          </cell>
          <cell r="BZ5">
            <v>1105</v>
          </cell>
          <cell r="CA5" t="str">
            <v>CAJA</v>
          </cell>
          <cell r="CB5">
            <v>15915704</v>
          </cell>
          <cell r="CC5">
            <v>390951876</v>
          </cell>
          <cell r="CD5">
            <v>364630780</v>
          </cell>
          <cell r="CE5">
            <v>42236800</v>
          </cell>
        </row>
        <row r="6">
          <cell r="A6">
            <v>110505</v>
          </cell>
          <cell r="B6" t="str">
            <v>CAJA GENERAL</v>
          </cell>
          <cell r="H6">
            <v>110505</v>
          </cell>
          <cell r="I6" t="str">
            <v>CAJA GENERAL</v>
          </cell>
          <cell r="O6">
            <v>110505</v>
          </cell>
          <cell r="P6" t="str">
            <v>CAJA GENERAL</v>
          </cell>
          <cell r="V6">
            <v>110505</v>
          </cell>
          <cell r="W6" t="str">
            <v>CAJA GENERAL</v>
          </cell>
          <cell r="AC6">
            <v>110505</v>
          </cell>
          <cell r="AD6" t="str">
            <v>CAJA GENERAL</v>
          </cell>
          <cell r="AJ6">
            <v>110505</v>
          </cell>
          <cell r="AK6" t="str">
            <v>CAJA GENERAL</v>
          </cell>
          <cell r="AQ6">
            <v>110505</v>
          </cell>
          <cell r="AR6" t="str">
            <v>CAJA GENERAL</v>
          </cell>
          <cell r="AX6">
            <v>110505</v>
          </cell>
          <cell r="AY6" t="str">
            <v>CAJA GENERAL</v>
          </cell>
          <cell r="BE6">
            <v>110505</v>
          </cell>
          <cell r="BF6" t="str">
            <v>CAJA GENERAL</v>
          </cell>
          <cell r="BS6">
            <v>110505</v>
          </cell>
          <cell r="BT6" t="str">
            <v>CAJA GENERAL</v>
          </cell>
          <cell r="BZ6">
            <v>110505</v>
          </cell>
          <cell r="CA6" t="str">
            <v>CAJA GENERAL</v>
          </cell>
          <cell r="CB6">
            <v>13415704</v>
          </cell>
          <cell r="CC6">
            <v>390951876</v>
          </cell>
          <cell r="CD6">
            <v>364630780</v>
          </cell>
          <cell r="CE6">
            <v>39736800</v>
          </cell>
        </row>
        <row r="7">
          <cell r="A7">
            <v>11050501</v>
          </cell>
          <cell r="B7" t="str">
            <v>Contados</v>
          </cell>
          <cell r="H7">
            <v>11050501</v>
          </cell>
          <cell r="I7" t="str">
            <v>Contados</v>
          </cell>
          <cell r="O7">
            <v>11050501</v>
          </cell>
          <cell r="P7" t="str">
            <v>Contados</v>
          </cell>
          <cell r="V7">
            <v>11050501</v>
          </cell>
          <cell r="W7" t="str">
            <v>Contados</v>
          </cell>
          <cell r="AC7">
            <v>11050501</v>
          </cell>
          <cell r="AD7" t="str">
            <v>Contados</v>
          </cell>
          <cell r="AJ7">
            <v>11050501</v>
          </cell>
          <cell r="AK7" t="str">
            <v>Contados</v>
          </cell>
          <cell r="AQ7">
            <v>11050501</v>
          </cell>
          <cell r="AR7" t="str">
            <v>Contados</v>
          </cell>
          <cell r="AX7">
            <v>11050501</v>
          </cell>
          <cell r="AY7" t="str">
            <v>Contados</v>
          </cell>
          <cell r="BE7">
            <v>11050501</v>
          </cell>
          <cell r="BF7" t="str">
            <v>Contados</v>
          </cell>
          <cell r="BS7">
            <v>11050501</v>
          </cell>
          <cell r="BT7" t="str">
            <v>Contados</v>
          </cell>
          <cell r="BZ7">
            <v>11050503</v>
          </cell>
          <cell r="CA7" t="str">
            <v>Ingresos por Depositar Efectivo y Cheque</v>
          </cell>
          <cell r="CB7">
            <v>10513724</v>
          </cell>
          <cell r="CC7">
            <v>367933979</v>
          </cell>
          <cell r="CD7">
            <v>349477003</v>
          </cell>
          <cell r="CE7">
            <v>28970700</v>
          </cell>
        </row>
        <row r="8">
          <cell r="A8">
            <v>11050502</v>
          </cell>
          <cell r="B8" t="str">
            <v>Anticipos y Dev.huespedes</v>
          </cell>
          <cell r="H8">
            <v>11050502</v>
          </cell>
          <cell r="I8" t="str">
            <v>Anticipos y Dev.huespedes</v>
          </cell>
          <cell r="O8">
            <v>11050502</v>
          </cell>
          <cell r="P8" t="str">
            <v>Anticipos y Dev.huespedes</v>
          </cell>
          <cell r="V8">
            <v>11050502</v>
          </cell>
          <cell r="W8" t="str">
            <v>Anticipos y Dev.huespedes</v>
          </cell>
          <cell r="AC8">
            <v>11050502</v>
          </cell>
          <cell r="AD8" t="str">
            <v>Anticipos y Dev.huespedes</v>
          </cell>
          <cell r="AJ8">
            <v>11050502</v>
          </cell>
          <cell r="AK8" t="str">
            <v>Anticipos y Dev.huespedes</v>
          </cell>
          <cell r="AQ8">
            <v>11050502</v>
          </cell>
          <cell r="AR8" t="str">
            <v>Anticipos y Dev.huespedes</v>
          </cell>
          <cell r="AX8">
            <v>11050502</v>
          </cell>
          <cell r="AY8" t="str">
            <v>Anticipos y Dev.huespedes</v>
          </cell>
          <cell r="BE8">
            <v>11050502</v>
          </cell>
          <cell r="BF8" t="str">
            <v>Anticipos y Dev.huespedes</v>
          </cell>
          <cell r="BS8">
            <v>11050502</v>
          </cell>
          <cell r="BT8" t="str">
            <v>Anticipos y Dev.huespedes</v>
          </cell>
          <cell r="BZ8">
            <v>11050504</v>
          </cell>
          <cell r="CA8" t="str">
            <v>Ingresos por Depositar - Dollares</v>
          </cell>
          <cell r="CB8">
            <v>2811980</v>
          </cell>
          <cell r="CC8">
            <v>21805429</v>
          </cell>
          <cell r="CD8">
            <v>13851309</v>
          </cell>
          <cell r="CE8">
            <v>10766100</v>
          </cell>
        </row>
        <row r="9">
          <cell r="A9">
            <v>11050503</v>
          </cell>
          <cell r="B9" t="str">
            <v>Ingresos por Depositar Ef</v>
          </cell>
          <cell r="H9">
            <v>11050503</v>
          </cell>
          <cell r="I9" t="str">
            <v>Ingresos por Depositar Ef</v>
          </cell>
          <cell r="O9">
            <v>11050503</v>
          </cell>
          <cell r="P9" t="str">
            <v>Ingresos por Depositar Ef</v>
          </cell>
          <cell r="V9">
            <v>11050503</v>
          </cell>
          <cell r="W9" t="str">
            <v>Ingresos por Depositar Ef</v>
          </cell>
          <cell r="AC9">
            <v>11050503</v>
          </cell>
          <cell r="AD9" t="str">
            <v>Ingresos por Depositar Ef</v>
          </cell>
          <cell r="AJ9">
            <v>11050503</v>
          </cell>
          <cell r="AK9" t="str">
            <v>Ingresos por Depositar Ef</v>
          </cell>
          <cell r="AQ9">
            <v>11050503</v>
          </cell>
          <cell r="AR9" t="str">
            <v>Ingresos por Depositar Ef</v>
          </cell>
          <cell r="AX9">
            <v>11050503</v>
          </cell>
          <cell r="AY9" t="str">
            <v>Ingresos por Depositar Ef</v>
          </cell>
          <cell r="BE9">
            <v>11050503</v>
          </cell>
          <cell r="BF9" t="str">
            <v>Ingresos por Depositar Ef</v>
          </cell>
          <cell r="BS9">
            <v>11050503</v>
          </cell>
          <cell r="BT9" t="str">
            <v>Ingresos por Depositar Ef</v>
          </cell>
          <cell r="BZ9">
            <v>11050505</v>
          </cell>
          <cell r="CA9" t="str">
            <v>Ingresos por Depositar - Euros</v>
          </cell>
          <cell r="CB9">
            <v>90000</v>
          </cell>
          <cell r="CC9">
            <v>1212468</v>
          </cell>
          <cell r="CD9">
            <v>1302468</v>
          </cell>
          <cell r="CE9">
            <v>0</v>
          </cell>
        </row>
        <row r="10">
          <cell r="A10">
            <v>11050504</v>
          </cell>
          <cell r="B10" t="str">
            <v>Ingresos por Depositar -</v>
          </cell>
          <cell r="H10">
            <v>11050504</v>
          </cell>
          <cell r="I10" t="str">
            <v>Ingresos por Depositar -</v>
          </cell>
          <cell r="O10">
            <v>11050504</v>
          </cell>
          <cell r="P10" t="str">
            <v>Ingresos por Depositar -</v>
          </cell>
          <cell r="V10">
            <v>11050504</v>
          </cell>
          <cell r="W10" t="str">
            <v>Ingresos por Depositar -</v>
          </cell>
          <cell r="AC10">
            <v>11050504</v>
          </cell>
          <cell r="AD10" t="str">
            <v>Ingresos por Depositar -</v>
          </cell>
          <cell r="AJ10">
            <v>11050504</v>
          </cell>
          <cell r="AK10" t="str">
            <v>Ingresos por Depositar -</v>
          </cell>
          <cell r="AQ10">
            <v>11050504</v>
          </cell>
          <cell r="AR10" t="str">
            <v>Ingresos por Depositar -</v>
          </cell>
          <cell r="AX10">
            <v>11050504</v>
          </cell>
          <cell r="AY10" t="str">
            <v>Ingresos por Depositar -</v>
          </cell>
          <cell r="BE10">
            <v>11050504</v>
          </cell>
          <cell r="BF10" t="str">
            <v>Ingresos por Depositar -</v>
          </cell>
          <cell r="BS10">
            <v>11050504</v>
          </cell>
          <cell r="BT10" t="str">
            <v>Ingresos por Depositar -</v>
          </cell>
          <cell r="BZ10">
            <v>110510</v>
          </cell>
          <cell r="CA10" t="str">
            <v>CAJAS MENORES</v>
          </cell>
          <cell r="CB10">
            <v>2500000</v>
          </cell>
          <cell r="CC10">
            <v>0</v>
          </cell>
          <cell r="CD10">
            <v>0</v>
          </cell>
          <cell r="CE10">
            <v>2500000</v>
          </cell>
        </row>
        <row r="11">
          <cell r="A11">
            <v>11050505</v>
          </cell>
          <cell r="B11" t="str">
            <v>Ingresos por Depositar -</v>
          </cell>
          <cell r="H11">
            <v>11050505</v>
          </cell>
          <cell r="I11" t="str">
            <v>Ingresos por Depositar -</v>
          </cell>
          <cell r="O11">
            <v>11050505</v>
          </cell>
          <cell r="P11" t="str">
            <v>Ingresos por Depositar -</v>
          </cell>
          <cell r="V11">
            <v>11050505</v>
          </cell>
          <cell r="W11" t="str">
            <v>Ingresos por Depositar -</v>
          </cell>
          <cell r="AC11">
            <v>11050505</v>
          </cell>
          <cell r="AD11" t="str">
            <v>Ingresos por Depositar -</v>
          </cell>
          <cell r="AJ11">
            <v>11050505</v>
          </cell>
          <cell r="AK11" t="str">
            <v>Ingresos por Depositar -</v>
          </cell>
          <cell r="AQ11">
            <v>11050505</v>
          </cell>
          <cell r="AR11" t="str">
            <v>Ingresos por Depositar -</v>
          </cell>
          <cell r="AX11">
            <v>11050505</v>
          </cell>
          <cell r="AY11" t="str">
            <v>Ingresos por Depositar -</v>
          </cell>
          <cell r="BE11">
            <v>11050505</v>
          </cell>
          <cell r="BF11" t="str">
            <v>Ingresos por Depositar -</v>
          </cell>
          <cell r="BS11">
            <v>11050505</v>
          </cell>
          <cell r="BT11" t="str">
            <v>Ingresos por Depositar -</v>
          </cell>
          <cell r="BZ11">
            <v>11051001</v>
          </cell>
          <cell r="CA11" t="str">
            <v>Caja Menor Compras</v>
          </cell>
          <cell r="CB11">
            <v>2500000</v>
          </cell>
          <cell r="CC11">
            <v>0</v>
          </cell>
          <cell r="CD11">
            <v>0</v>
          </cell>
          <cell r="CE11">
            <v>2500000</v>
          </cell>
        </row>
        <row r="12">
          <cell r="A12">
            <v>110510</v>
          </cell>
          <cell r="B12" t="str">
            <v>CAJAS MENORES</v>
          </cell>
          <cell r="H12">
            <v>110510</v>
          </cell>
          <cell r="I12" t="str">
            <v>CAJAS MENORES</v>
          </cell>
          <cell r="O12">
            <v>110510</v>
          </cell>
          <cell r="P12" t="str">
            <v>CAJAS MENORES</v>
          </cell>
          <cell r="V12">
            <v>110510</v>
          </cell>
          <cell r="W12" t="str">
            <v>CAJAS MENORES</v>
          </cell>
          <cell r="AC12">
            <v>110510</v>
          </cell>
          <cell r="AD12" t="str">
            <v>CAJAS MENORES</v>
          </cell>
          <cell r="AJ12">
            <v>110510</v>
          </cell>
          <cell r="AK12" t="str">
            <v>CAJAS MENORES</v>
          </cell>
          <cell r="AQ12">
            <v>110510</v>
          </cell>
          <cell r="AR12" t="str">
            <v>CAJAS MENORES</v>
          </cell>
          <cell r="AX12">
            <v>110510</v>
          </cell>
          <cell r="AY12" t="str">
            <v>CAJAS MENORES</v>
          </cell>
          <cell r="BE12">
            <v>110510</v>
          </cell>
          <cell r="BF12" t="str">
            <v>CAJAS MENORES</v>
          </cell>
          <cell r="BS12">
            <v>110510</v>
          </cell>
          <cell r="BT12" t="str">
            <v>CAJAS MENORES</v>
          </cell>
          <cell r="BZ12">
            <v>11051003</v>
          </cell>
          <cell r="CA12" t="str">
            <v>Caja Menor de Contabilidad</v>
          </cell>
          <cell r="CB12">
            <v>0</v>
          </cell>
          <cell r="CC12">
            <v>0</v>
          </cell>
          <cell r="CD12">
            <v>0</v>
          </cell>
          <cell r="CE12">
            <v>0</v>
          </cell>
        </row>
        <row r="13">
          <cell r="A13">
            <v>11051001</v>
          </cell>
          <cell r="B13" t="str">
            <v>Caja Menor Compras</v>
          </cell>
          <cell r="H13">
            <v>11051001</v>
          </cell>
          <cell r="I13" t="str">
            <v>Caja Menor Compras</v>
          </cell>
          <cell r="O13">
            <v>11051001</v>
          </cell>
          <cell r="P13" t="str">
            <v>Caja Menor Compras</v>
          </cell>
          <cell r="V13">
            <v>11051001</v>
          </cell>
          <cell r="W13" t="str">
            <v>Caja Menor Compras</v>
          </cell>
          <cell r="AC13">
            <v>11051001</v>
          </cell>
          <cell r="AD13" t="str">
            <v>Caja Menor Compras</v>
          </cell>
          <cell r="AJ13">
            <v>11051001</v>
          </cell>
          <cell r="AK13" t="str">
            <v>Caja Menor Compras</v>
          </cell>
          <cell r="AQ13">
            <v>11051001</v>
          </cell>
          <cell r="AR13" t="str">
            <v>Caja Menor Compras</v>
          </cell>
          <cell r="AX13">
            <v>11051001</v>
          </cell>
          <cell r="AY13" t="str">
            <v>Caja Menor Compras</v>
          </cell>
          <cell r="BE13">
            <v>11051001</v>
          </cell>
          <cell r="BF13" t="str">
            <v>Caja Menor Compras</v>
          </cell>
          <cell r="BS13">
            <v>11051001</v>
          </cell>
          <cell r="BT13" t="str">
            <v>Caja Menor Compras</v>
          </cell>
          <cell r="BZ13">
            <v>1110</v>
          </cell>
          <cell r="CA13" t="str">
            <v>BANCOS</v>
          </cell>
          <cell r="CB13">
            <v>573376713.77999997</v>
          </cell>
          <cell r="CC13">
            <v>1182422951.1300001</v>
          </cell>
          <cell r="CD13">
            <v>1002412859.28</v>
          </cell>
          <cell r="CE13">
            <v>753386805.63</v>
          </cell>
        </row>
        <row r="14">
          <cell r="A14">
            <v>11051002</v>
          </cell>
          <cell r="B14" t="str">
            <v>Caja Menor Recepcion</v>
          </cell>
          <cell r="H14">
            <v>11051002</v>
          </cell>
          <cell r="I14" t="str">
            <v>Caja Menor Recepcion</v>
          </cell>
          <cell r="O14">
            <v>11051002</v>
          </cell>
          <cell r="P14" t="str">
            <v>Caja Menor Recepcion</v>
          </cell>
          <cell r="V14">
            <v>11051002</v>
          </cell>
          <cell r="W14" t="str">
            <v>Caja Menor Recepcion</v>
          </cell>
          <cell r="AC14">
            <v>11051002</v>
          </cell>
          <cell r="AD14" t="str">
            <v>Caja Menor Recepcion</v>
          </cell>
          <cell r="AJ14">
            <v>11051002</v>
          </cell>
          <cell r="AK14" t="str">
            <v>Caja Menor Recepcion</v>
          </cell>
          <cell r="AQ14">
            <v>11051002</v>
          </cell>
          <cell r="AR14" t="str">
            <v>Caja Menor Recepcion</v>
          </cell>
          <cell r="AX14">
            <v>11051002</v>
          </cell>
          <cell r="AY14" t="str">
            <v>Caja Menor Recepcion</v>
          </cell>
          <cell r="BE14">
            <v>11051002</v>
          </cell>
          <cell r="BF14" t="str">
            <v>Caja Menor Recepcion</v>
          </cell>
          <cell r="BS14">
            <v>11051002</v>
          </cell>
          <cell r="BT14" t="str">
            <v>Caja Menor Recepcion</v>
          </cell>
          <cell r="BZ14">
            <v>111005</v>
          </cell>
          <cell r="CA14" t="str">
            <v>MONEDA NACIONAL</v>
          </cell>
          <cell r="CB14">
            <v>573376713.77999997</v>
          </cell>
          <cell r="CC14">
            <v>1182422951.1300001</v>
          </cell>
          <cell r="CD14">
            <v>1002412859.28</v>
          </cell>
          <cell r="CE14">
            <v>753386805.63</v>
          </cell>
        </row>
        <row r="15">
          <cell r="A15">
            <v>11051003</v>
          </cell>
          <cell r="B15" t="str">
            <v>Caja Menor de Contabilida</v>
          </cell>
          <cell r="H15">
            <v>11051003</v>
          </cell>
          <cell r="I15" t="str">
            <v>Caja Menor de Contabilida</v>
          </cell>
          <cell r="O15">
            <v>11051003</v>
          </cell>
          <cell r="P15" t="str">
            <v>Caja Menor de Contabilida</v>
          </cell>
          <cell r="V15">
            <v>11051003</v>
          </cell>
          <cell r="W15" t="str">
            <v>Caja Menor de Contabilida</v>
          </cell>
          <cell r="AC15">
            <v>11051003</v>
          </cell>
          <cell r="AD15" t="str">
            <v>Caja Menor de Contabilida</v>
          </cell>
          <cell r="AJ15">
            <v>11051003</v>
          </cell>
          <cell r="AK15" t="str">
            <v>Caja Menor de Contabilida</v>
          </cell>
          <cell r="AQ15">
            <v>11051003</v>
          </cell>
          <cell r="AR15" t="str">
            <v>Caja Menor de Contabilida</v>
          </cell>
          <cell r="AX15">
            <v>11051003</v>
          </cell>
          <cell r="AY15" t="str">
            <v>Caja Menor de Contabilida</v>
          </cell>
          <cell r="BE15">
            <v>11051003</v>
          </cell>
          <cell r="BF15" t="str">
            <v>Caja Menor de Contabilida</v>
          </cell>
          <cell r="BS15">
            <v>11051003</v>
          </cell>
          <cell r="BT15" t="str">
            <v>Caja Menor de Contabilida</v>
          </cell>
          <cell r="BZ15">
            <v>11100501</v>
          </cell>
          <cell r="CA15" t="str">
            <v>Banco HSBC 031-123185-010</v>
          </cell>
          <cell r="CB15">
            <v>1174226.77</v>
          </cell>
          <cell r="CC15">
            <v>0</v>
          </cell>
          <cell r="CD15">
            <v>0</v>
          </cell>
          <cell r="CE15">
            <v>1174226.77</v>
          </cell>
        </row>
        <row r="16">
          <cell r="A16">
            <v>1110</v>
          </cell>
          <cell r="B16" t="str">
            <v>BANCOS</v>
          </cell>
          <cell r="H16">
            <v>1110</v>
          </cell>
          <cell r="I16" t="str">
            <v>BANCOS</v>
          </cell>
          <cell r="O16">
            <v>1110</v>
          </cell>
          <cell r="P16" t="str">
            <v>BANCOS</v>
          </cell>
          <cell r="V16">
            <v>1110</v>
          </cell>
          <cell r="W16" t="str">
            <v>BANCOS</v>
          </cell>
          <cell r="AC16">
            <v>1110</v>
          </cell>
          <cell r="AD16" t="str">
            <v>BANCOS</v>
          </cell>
          <cell r="AJ16">
            <v>1110</v>
          </cell>
          <cell r="AK16" t="str">
            <v>BANCOS</v>
          </cell>
          <cell r="AQ16">
            <v>1110</v>
          </cell>
          <cell r="AR16" t="str">
            <v>BANCOS</v>
          </cell>
          <cell r="AX16">
            <v>1110</v>
          </cell>
          <cell r="AY16" t="str">
            <v>BANCOS</v>
          </cell>
          <cell r="BE16">
            <v>1110</v>
          </cell>
          <cell r="BF16" t="str">
            <v>BANCOS</v>
          </cell>
          <cell r="BS16">
            <v>1110</v>
          </cell>
          <cell r="BT16" t="str">
            <v>BANCOS</v>
          </cell>
          <cell r="BZ16">
            <v>11100502</v>
          </cell>
          <cell r="CA16" t="str">
            <v>Banco Davivienda 404-048249-2</v>
          </cell>
          <cell r="CB16">
            <v>19503376.68</v>
          </cell>
          <cell r="CC16">
            <v>10415087</v>
          </cell>
          <cell r="CD16">
            <v>32128</v>
          </cell>
          <cell r="CE16">
            <v>29886335.68</v>
          </cell>
        </row>
        <row r="17">
          <cell r="A17">
            <v>111005</v>
          </cell>
          <cell r="B17" t="str">
            <v>MONEDA NACIONAL</v>
          </cell>
          <cell r="H17">
            <v>111005</v>
          </cell>
          <cell r="I17" t="str">
            <v>MONEDA NACIONAL</v>
          </cell>
          <cell r="O17">
            <v>111005</v>
          </cell>
          <cell r="P17" t="str">
            <v>MONEDA NACIONAL</v>
          </cell>
          <cell r="V17">
            <v>111005</v>
          </cell>
          <cell r="W17" t="str">
            <v>MONEDA NACIONAL</v>
          </cell>
          <cell r="AC17">
            <v>111005</v>
          </cell>
          <cell r="AD17" t="str">
            <v>MONEDA NACIONAL</v>
          </cell>
          <cell r="AJ17">
            <v>111005</v>
          </cell>
          <cell r="AK17" t="str">
            <v>MONEDA NACIONAL</v>
          </cell>
          <cell r="AQ17">
            <v>111005</v>
          </cell>
          <cell r="AR17" t="str">
            <v>MONEDA NACIONAL</v>
          </cell>
          <cell r="AX17">
            <v>111005</v>
          </cell>
          <cell r="AY17" t="str">
            <v>MONEDA NACIONAL</v>
          </cell>
          <cell r="BE17">
            <v>111005</v>
          </cell>
          <cell r="BF17" t="str">
            <v>MONEDA NACIONAL</v>
          </cell>
          <cell r="BS17">
            <v>111005</v>
          </cell>
          <cell r="BT17" t="str">
            <v>MONEDA NACIONAL</v>
          </cell>
          <cell r="BZ17">
            <v>11100503</v>
          </cell>
          <cell r="CA17" t="str">
            <v>Bancolombia 6000821328</v>
          </cell>
          <cell r="CB17">
            <v>266180994.69999999</v>
          </cell>
          <cell r="CC17">
            <v>493484606.76999998</v>
          </cell>
          <cell r="CD17">
            <v>456606337.48000002</v>
          </cell>
          <cell r="CE17">
            <v>303059263.99000001</v>
          </cell>
        </row>
        <row r="18">
          <cell r="A18">
            <v>11100501</v>
          </cell>
          <cell r="B18" t="str">
            <v>Banco HSBC 031-123185-010</v>
          </cell>
          <cell r="H18">
            <v>11100501</v>
          </cell>
          <cell r="I18" t="str">
            <v>Banco HSBC 031-123185-010</v>
          </cell>
          <cell r="O18">
            <v>11100501</v>
          </cell>
          <cell r="P18" t="str">
            <v>Banco HSBC 031-123185-010</v>
          </cell>
          <cell r="V18">
            <v>11100501</v>
          </cell>
          <cell r="W18" t="str">
            <v>Banco HSBC 031-123185-010</v>
          </cell>
          <cell r="AC18">
            <v>11100501</v>
          </cell>
          <cell r="AD18" t="str">
            <v>Banco HSBC 031-123185-010</v>
          </cell>
          <cell r="AJ18">
            <v>11100501</v>
          </cell>
          <cell r="AK18" t="str">
            <v>Banco HSBC 031-123185-010</v>
          </cell>
          <cell r="AQ18">
            <v>11100501</v>
          </cell>
          <cell r="AR18" t="str">
            <v>Banco HSBC 031-123185-010</v>
          </cell>
          <cell r="AX18">
            <v>11100501</v>
          </cell>
          <cell r="AY18" t="str">
            <v>Banco HSBC 031-123185-010</v>
          </cell>
          <cell r="BE18">
            <v>11100501</v>
          </cell>
          <cell r="BF18" t="str">
            <v>Banco HSBC 031-123185-010</v>
          </cell>
          <cell r="BS18">
            <v>11100501</v>
          </cell>
          <cell r="BT18" t="str">
            <v>Banco HSBC 031-123185-010</v>
          </cell>
          <cell r="BZ18">
            <v>11100504</v>
          </cell>
          <cell r="CA18" t="str">
            <v>Banco de Occidente 015-01418-6</v>
          </cell>
          <cell r="CB18">
            <v>286518115.63</v>
          </cell>
          <cell r="CC18">
            <v>678523257.36000001</v>
          </cell>
          <cell r="CD18">
            <v>545774393.79999995</v>
          </cell>
          <cell r="CE18">
            <v>419266979.19</v>
          </cell>
        </row>
        <row r="19">
          <cell r="A19">
            <v>11100502</v>
          </cell>
          <cell r="B19" t="str">
            <v>Banco Davivienda 404-0482</v>
          </cell>
          <cell r="H19">
            <v>11100502</v>
          </cell>
          <cell r="I19" t="str">
            <v>Banco Davivienda 404-0482</v>
          </cell>
          <cell r="O19">
            <v>11100502</v>
          </cell>
          <cell r="P19" t="str">
            <v>Banco Davivienda 404-0482</v>
          </cell>
          <cell r="V19">
            <v>11100502</v>
          </cell>
          <cell r="W19" t="str">
            <v>Banco Davivienda 404-0482</v>
          </cell>
          <cell r="AC19">
            <v>11100502</v>
          </cell>
          <cell r="AD19" t="str">
            <v>Banco Davivienda 404-0482</v>
          </cell>
          <cell r="AJ19">
            <v>11100502</v>
          </cell>
          <cell r="AK19" t="str">
            <v>Banco Davivienda 404-0482</v>
          </cell>
          <cell r="AQ19">
            <v>11100502</v>
          </cell>
          <cell r="AR19" t="str">
            <v>Banco Davivienda 404-0482</v>
          </cell>
          <cell r="AX19">
            <v>11100502</v>
          </cell>
          <cell r="AY19" t="str">
            <v>Banco Davivienda 404-0482</v>
          </cell>
          <cell r="BE19">
            <v>11100502</v>
          </cell>
          <cell r="BF19" t="str">
            <v>Banco Davivienda 404-0482</v>
          </cell>
          <cell r="BS19">
            <v>11100502</v>
          </cell>
          <cell r="BT19" t="str">
            <v>Banco Davivienda 404-0482</v>
          </cell>
          <cell r="BZ19">
            <v>11100506</v>
          </cell>
          <cell r="CA19" t="str">
            <v>Banco BBVA Colombia</v>
          </cell>
          <cell r="CB19">
            <v>0</v>
          </cell>
          <cell r="CC19">
            <v>0</v>
          </cell>
          <cell r="CD19">
            <v>0</v>
          </cell>
          <cell r="CE19">
            <v>0</v>
          </cell>
        </row>
        <row r="20">
          <cell r="A20">
            <v>11100503</v>
          </cell>
          <cell r="B20" t="str">
            <v>Bancolombia 6000821328</v>
          </cell>
          <cell r="H20">
            <v>11100503</v>
          </cell>
          <cell r="I20" t="str">
            <v>Bancolombia 6000821328</v>
          </cell>
          <cell r="O20">
            <v>11100503</v>
          </cell>
          <cell r="P20" t="str">
            <v>Bancolombia 6000821328</v>
          </cell>
          <cell r="V20">
            <v>11100503</v>
          </cell>
          <cell r="W20" t="str">
            <v>Bancolombia 6000821328</v>
          </cell>
          <cell r="AC20">
            <v>11100503</v>
          </cell>
          <cell r="AD20" t="str">
            <v>Bancolombia 6000821328</v>
          </cell>
          <cell r="AJ20">
            <v>11100503</v>
          </cell>
          <cell r="AK20" t="str">
            <v>Bancolombia 6000821328</v>
          </cell>
          <cell r="AQ20">
            <v>11100503</v>
          </cell>
          <cell r="AR20" t="str">
            <v>Bancolombia 6000821328</v>
          </cell>
          <cell r="AX20">
            <v>11100503</v>
          </cell>
          <cell r="AY20" t="str">
            <v>Bancolombia 6000821328</v>
          </cell>
          <cell r="BE20">
            <v>11100503</v>
          </cell>
          <cell r="BF20" t="str">
            <v>Bancolombia 6000821328</v>
          </cell>
          <cell r="BS20">
            <v>11100503</v>
          </cell>
          <cell r="BT20" t="str">
            <v>Bancolombia 6000821328</v>
          </cell>
          <cell r="BZ20">
            <v>1120</v>
          </cell>
          <cell r="CA20" t="str">
            <v>CUENTAS DE AHORROS</v>
          </cell>
          <cell r="CB20">
            <v>336201566.02999997</v>
          </cell>
          <cell r="CC20">
            <v>169060239</v>
          </cell>
          <cell r="CD20">
            <v>60240153.509999998</v>
          </cell>
          <cell r="CE20">
            <v>445021651.51999998</v>
          </cell>
        </row>
        <row r="21">
          <cell r="A21">
            <v>11100504</v>
          </cell>
          <cell r="B21" t="str">
            <v>Banco de Occidente 015-01</v>
          </cell>
          <cell r="H21">
            <v>11100504</v>
          </cell>
          <cell r="I21" t="str">
            <v>Banco de Occidente 015-01</v>
          </cell>
          <cell r="O21">
            <v>11100504</v>
          </cell>
          <cell r="P21" t="str">
            <v>Banco de Occidente 015-01</v>
          </cell>
          <cell r="V21">
            <v>11100504</v>
          </cell>
          <cell r="W21" t="str">
            <v>Banco de Occidente 015-01</v>
          </cell>
          <cell r="AC21">
            <v>11100504</v>
          </cell>
          <cell r="AD21" t="str">
            <v>Banco de Occidente 015-01</v>
          </cell>
          <cell r="AJ21">
            <v>11100504</v>
          </cell>
          <cell r="AK21" t="str">
            <v>Banco de Occidente 015-01</v>
          </cell>
          <cell r="AQ21">
            <v>11100504</v>
          </cell>
          <cell r="AR21" t="str">
            <v>Banco de Occidente 015-01</v>
          </cell>
          <cell r="AX21">
            <v>11100504</v>
          </cell>
          <cell r="AY21" t="str">
            <v>Banco de Occidente 015-01</v>
          </cell>
          <cell r="BE21">
            <v>11100504</v>
          </cell>
          <cell r="BF21" t="str">
            <v>Banco de Occidente 015-01</v>
          </cell>
          <cell r="BS21">
            <v>11100504</v>
          </cell>
          <cell r="BT21" t="str">
            <v>Banco de Occidente 015-01</v>
          </cell>
          <cell r="BZ21">
            <v>112005</v>
          </cell>
          <cell r="CA21" t="str">
            <v>BANCOS</v>
          </cell>
          <cell r="CB21">
            <v>336201566.02999997</v>
          </cell>
          <cell r="CC21">
            <v>169060239</v>
          </cell>
          <cell r="CD21">
            <v>60240153.509999998</v>
          </cell>
          <cell r="CE21">
            <v>445021651.51999998</v>
          </cell>
        </row>
        <row r="22">
          <cell r="A22">
            <v>11100506</v>
          </cell>
          <cell r="B22" t="str">
            <v>Banco BBVA Colombia</v>
          </cell>
          <cell r="H22">
            <v>11100506</v>
          </cell>
          <cell r="I22" t="str">
            <v>Banco BBVA Colombia</v>
          </cell>
          <cell r="O22">
            <v>11100506</v>
          </cell>
          <cell r="P22" t="str">
            <v>Banco BBVA Colombia</v>
          </cell>
          <cell r="V22">
            <v>11100506</v>
          </cell>
          <cell r="W22" t="str">
            <v>Banco BBVA Colombia</v>
          </cell>
          <cell r="AC22">
            <v>11100506</v>
          </cell>
          <cell r="AD22" t="str">
            <v>Banco BBVA Colombia</v>
          </cell>
          <cell r="AJ22">
            <v>11100506</v>
          </cell>
          <cell r="AK22" t="str">
            <v>Banco BBVA Colombia</v>
          </cell>
          <cell r="AQ22">
            <v>11100506</v>
          </cell>
          <cell r="AR22" t="str">
            <v>Banco BBVA Colombia</v>
          </cell>
          <cell r="AX22">
            <v>11100506</v>
          </cell>
          <cell r="AY22" t="str">
            <v>Banco BBVA Colombia</v>
          </cell>
          <cell r="BE22">
            <v>11100506</v>
          </cell>
          <cell r="BF22" t="str">
            <v>Banco BBVA Colombia</v>
          </cell>
          <cell r="BS22">
            <v>11100506</v>
          </cell>
          <cell r="BT22" t="str">
            <v>Banco BBVA Colombia</v>
          </cell>
          <cell r="BZ22">
            <v>11200501</v>
          </cell>
          <cell r="CA22" t="str">
            <v>Banco de Occidente 015-81776-0</v>
          </cell>
          <cell r="CB22">
            <v>327474066.02999997</v>
          </cell>
          <cell r="CC22">
            <v>153298144</v>
          </cell>
          <cell r="CD22">
            <v>60240153.509999998</v>
          </cell>
          <cell r="CE22">
            <v>420532056.51999998</v>
          </cell>
        </row>
        <row r="23">
          <cell r="A23">
            <v>1115</v>
          </cell>
          <cell r="B23" t="str">
            <v>REMESAS EN TRANSITO</v>
          </cell>
          <cell r="H23">
            <v>1115</v>
          </cell>
          <cell r="I23" t="str">
            <v>REMESAS EN TRANSITO</v>
          </cell>
          <cell r="O23">
            <v>1115</v>
          </cell>
          <cell r="P23" t="str">
            <v>REMESAS EN TRANSITO</v>
          </cell>
          <cell r="V23">
            <v>1115</v>
          </cell>
          <cell r="W23" t="str">
            <v>REMESAS EN TRANSITO</v>
          </cell>
          <cell r="AC23">
            <v>1115</v>
          </cell>
          <cell r="AD23" t="str">
            <v>REMESAS EN TRANSITO</v>
          </cell>
          <cell r="AJ23">
            <v>1115</v>
          </cell>
          <cell r="AK23" t="str">
            <v>REMESAS EN TRANSITO</v>
          </cell>
          <cell r="AQ23">
            <v>1115</v>
          </cell>
          <cell r="AR23" t="str">
            <v>REMESAS EN TRANSITO</v>
          </cell>
          <cell r="AX23">
            <v>1115</v>
          </cell>
          <cell r="AY23" t="str">
            <v>REMESAS EN TRANSITO</v>
          </cell>
          <cell r="BE23">
            <v>1115</v>
          </cell>
          <cell r="BF23" t="str">
            <v>REMESAS EN TRANSITO</v>
          </cell>
          <cell r="BS23">
            <v>1115</v>
          </cell>
          <cell r="BT23" t="str">
            <v>REMESAS EN TRANSITO</v>
          </cell>
          <cell r="BZ23">
            <v>11200502</v>
          </cell>
          <cell r="CA23" t="str">
            <v>Banco BBVA 234-017556</v>
          </cell>
          <cell r="CB23">
            <v>8727500</v>
          </cell>
          <cell r="CC23">
            <v>15762095</v>
          </cell>
          <cell r="CD23">
            <v>0</v>
          </cell>
          <cell r="CE23">
            <v>24489595</v>
          </cell>
        </row>
        <row r="24">
          <cell r="A24">
            <v>111505</v>
          </cell>
          <cell r="B24" t="str">
            <v>MONEDA NACIONAL</v>
          </cell>
          <cell r="H24">
            <v>111505</v>
          </cell>
          <cell r="I24" t="str">
            <v>MONEDA NACIONAL</v>
          </cell>
          <cell r="O24">
            <v>111505</v>
          </cell>
          <cell r="P24" t="str">
            <v>MONEDA NACIONAL</v>
          </cell>
          <cell r="V24">
            <v>111505</v>
          </cell>
          <cell r="W24" t="str">
            <v>MONEDA NACIONAL</v>
          </cell>
          <cell r="AC24">
            <v>111505</v>
          </cell>
          <cell r="AD24" t="str">
            <v>MONEDA NACIONAL</v>
          </cell>
          <cell r="AJ24">
            <v>111505</v>
          </cell>
          <cell r="AK24" t="str">
            <v>MONEDA NACIONAL</v>
          </cell>
          <cell r="AQ24">
            <v>111505</v>
          </cell>
          <cell r="AR24" t="str">
            <v>MONEDA NACIONAL</v>
          </cell>
          <cell r="AX24">
            <v>111505</v>
          </cell>
          <cell r="AY24" t="str">
            <v>MONEDA NACIONAL</v>
          </cell>
          <cell r="BE24">
            <v>111505</v>
          </cell>
          <cell r="BF24" t="str">
            <v>MONEDA NACIONAL</v>
          </cell>
          <cell r="BS24">
            <v>111505</v>
          </cell>
          <cell r="BT24" t="str">
            <v>MONEDA NACIONAL</v>
          </cell>
          <cell r="BZ24">
            <v>1125</v>
          </cell>
          <cell r="CA24" t="str">
            <v>FONDOS</v>
          </cell>
          <cell r="CB24">
            <v>17396000</v>
          </cell>
          <cell r="CC24">
            <v>1006000</v>
          </cell>
          <cell r="CD24">
            <v>10602000</v>
          </cell>
          <cell r="CE24">
            <v>7800000</v>
          </cell>
        </row>
        <row r="25">
          <cell r="A25">
            <v>11150501</v>
          </cell>
          <cell r="B25" t="str">
            <v>Banco Anglo</v>
          </cell>
          <cell r="H25">
            <v>11150501</v>
          </cell>
          <cell r="I25" t="str">
            <v>Banco Anglo</v>
          </cell>
          <cell r="O25">
            <v>11150501</v>
          </cell>
          <cell r="P25" t="str">
            <v>Banco Anglo</v>
          </cell>
          <cell r="V25">
            <v>11150501</v>
          </cell>
          <cell r="W25" t="str">
            <v>Banco Anglo</v>
          </cell>
          <cell r="AC25">
            <v>11150501</v>
          </cell>
          <cell r="AD25" t="str">
            <v>Banco Anglo</v>
          </cell>
          <cell r="AJ25">
            <v>11150501</v>
          </cell>
          <cell r="AK25" t="str">
            <v>Banco Anglo</v>
          </cell>
          <cell r="AQ25">
            <v>11150501</v>
          </cell>
          <cell r="AR25" t="str">
            <v>Banco Anglo</v>
          </cell>
          <cell r="AX25">
            <v>11150501</v>
          </cell>
          <cell r="AY25" t="str">
            <v>Banco Anglo</v>
          </cell>
          <cell r="BE25">
            <v>11150501</v>
          </cell>
          <cell r="BF25" t="str">
            <v>Banco Anglo</v>
          </cell>
          <cell r="BS25">
            <v>11150501</v>
          </cell>
          <cell r="BT25" t="str">
            <v>Banco Anglo</v>
          </cell>
          <cell r="BZ25">
            <v>112515</v>
          </cell>
          <cell r="CA25" t="str">
            <v>FOND ESPEC DE MONEDA NACIONAL</v>
          </cell>
          <cell r="CB25">
            <v>17396000</v>
          </cell>
          <cell r="CC25">
            <v>1006000</v>
          </cell>
          <cell r="CD25">
            <v>10602000</v>
          </cell>
          <cell r="CE25">
            <v>7800000</v>
          </cell>
        </row>
        <row r="26">
          <cell r="A26">
            <v>11150502</v>
          </cell>
          <cell r="B26" t="str">
            <v>Banco HSBC</v>
          </cell>
          <cell r="H26">
            <v>11150502</v>
          </cell>
          <cell r="I26" t="str">
            <v>Banco HSBC</v>
          </cell>
          <cell r="O26">
            <v>11150502</v>
          </cell>
          <cell r="P26" t="str">
            <v>Banco HSBC</v>
          </cell>
          <cell r="V26">
            <v>11150502</v>
          </cell>
          <cell r="W26" t="str">
            <v>Banco HSBC</v>
          </cell>
          <cell r="AC26">
            <v>11150502</v>
          </cell>
          <cell r="AD26" t="str">
            <v>Banco HSBC</v>
          </cell>
          <cell r="AJ26">
            <v>11150502</v>
          </cell>
          <cell r="AK26" t="str">
            <v>Banco HSBC</v>
          </cell>
          <cell r="AQ26">
            <v>11150502</v>
          </cell>
          <cell r="AR26" t="str">
            <v>Banco HSBC</v>
          </cell>
          <cell r="AX26">
            <v>11150502</v>
          </cell>
          <cell r="AY26" t="str">
            <v>Banco HSBC</v>
          </cell>
          <cell r="BE26">
            <v>11150502</v>
          </cell>
          <cell r="BF26" t="str">
            <v>Banco HSBC</v>
          </cell>
          <cell r="BS26">
            <v>11150502</v>
          </cell>
          <cell r="BT26" t="str">
            <v>Banco HSBC</v>
          </cell>
          <cell r="BZ26">
            <v>11251501</v>
          </cell>
          <cell r="CA26" t="str">
            <v>Fondo Aud.de Ingresos</v>
          </cell>
          <cell r="CB26">
            <v>6000000</v>
          </cell>
          <cell r="CC26">
            <v>0</v>
          </cell>
          <cell r="CD26">
            <v>0</v>
          </cell>
          <cell r="CE26">
            <v>6000000</v>
          </cell>
        </row>
        <row r="27">
          <cell r="A27">
            <v>11150503</v>
          </cell>
          <cell r="B27" t="str">
            <v>Banco Industrial Colombia</v>
          </cell>
          <cell r="H27">
            <v>11150503</v>
          </cell>
          <cell r="I27" t="str">
            <v>Banco Industrial Colombia</v>
          </cell>
          <cell r="O27">
            <v>11150503</v>
          </cell>
          <cell r="P27" t="str">
            <v>Banco Industrial Colombia</v>
          </cell>
          <cell r="V27">
            <v>11150503</v>
          </cell>
          <cell r="W27" t="str">
            <v>Banco Industrial Colombia</v>
          </cell>
          <cell r="AC27">
            <v>11150503</v>
          </cell>
          <cell r="AD27" t="str">
            <v>Banco Industrial Colombia</v>
          </cell>
          <cell r="AJ27">
            <v>11150503</v>
          </cell>
          <cell r="AK27" t="str">
            <v>Banco Industrial Colombia</v>
          </cell>
          <cell r="AQ27">
            <v>11150503</v>
          </cell>
          <cell r="AR27" t="str">
            <v>Banco Industrial Colombia</v>
          </cell>
          <cell r="AX27">
            <v>11150503</v>
          </cell>
          <cell r="AY27" t="str">
            <v>Banco Industrial Colombia</v>
          </cell>
          <cell r="BE27">
            <v>11150503</v>
          </cell>
          <cell r="BF27" t="str">
            <v>Banco Industrial Colombia</v>
          </cell>
          <cell r="BS27">
            <v>11150503</v>
          </cell>
          <cell r="BT27" t="str">
            <v>Banco Industrial Colombia</v>
          </cell>
          <cell r="BZ27">
            <v>11251502</v>
          </cell>
          <cell r="CA27" t="str">
            <v>Fondo De caja Ppal Torre A</v>
          </cell>
          <cell r="CB27">
            <v>800000</v>
          </cell>
          <cell r="CC27">
            <v>0</v>
          </cell>
          <cell r="CD27">
            <v>0</v>
          </cell>
          <cell r="CE27">
            <v>800000</v>
          </cell>
        </row>
        <row r="28">
          <cell r="A28">
            <v>11150504</v>
          </cell>
          <cell r="B28" t="str">
            <v>Banco de Occidente</v>
          </cell>
          <cell r="H28">
            <v>11150504</v>
          </cell>
          <cell r="I28" t="str">
            <v>Banco de Occidente</v>
          </cell>
          <cell r="O28">
            <v>11150504</v>
          </cell>
          <cell r="P28" t="str">
            <v>Banco de Occidente</v>
          </cell>
          <cell r="V28">
            <v>11150504</v>
          </cell>
          <cell r="W28" t="str">
            <v>Banco de Occidente</v>
          </cell>
          <cell r="AC28">
            <v>11150504</v>
          </cell>
          <cell r="AD28" t="str">
            <v>Banco de Occidente</v>
          </cell>
          <cell r="AJ28">
            <v>11150504</v>
          </cell>
          <cell r="AK28" t="str">
            <v>Banco de Occidente</v>
          </cell>
          <cell r="AQ28">
            <v>11150504</v>
          </cell>
          <cell r="AR28" t="str">
            <v>Banco de Occidente</v>
          </cell>
          <cell r="AX28">
            <v>11150504</v>
          </cell>
          <cell r="AY28" t="str">
            <v>Banco de Occidente</v>
          </cell>
          <cell r="BE28">
            <v>11150504</v>
          </cell>
          <cell r="BF28" t="str">
            <v>Banco de Occidente</v>
          </cell>
          <cell r="BS28">
            <v>11150504</v>
          </cell>
          <cell r="BT28" t="str">
            <v>Banco de Occidente</v>
          </cell>
          <cell r="BZ28">
            <v>11251503</v>
          </cell>
          <cell r="CA28" t="str">
            <v>Fondo de Caja Cafeteria</v>
          </cell>
          <cell r="CB28">
            <v>100000</v>
          </cell>
          <cell r="CC28">
            <v>0</v>
          </cell>
          <cell r="CD28">
            <v>0</v>
          </cell>
          <cell r="CE28">
            <v>100000</v>
          </cell>
        </row>
        <row r="29">
          <cell r="A29">
            <v>11150506</v>
          </cell>
          <cell r="B29" t="str">
            <v>Banco BBVA</v>
          </cell>
          <cell r="H29">
            <v>11150506</v>
          </cell>
          <cell r="I29" t="str">
            <v>Banco BBVA</v>
          </cell>
          <cell r="O29">
            <v>11150506</v>
          </cell>
          <cell r="P29" t="str">
            <v>Banco BBVA</v>
          </cell>
          <cell r="V29">
            <v>11150506</v>
          </cell>
          <cell r="W29" t="str">
            <v>Banco BBVA</v>
          </cell>
          <cell r="AC29">
            <v>11150506</v>
          </cell>
          <cell r="AD29" t="str">
            <v>Banco BBVA</v>
          </cell>
          <cell r="AJ29">
            <v>11150506</v>
          </cell>
          <cell r="AK29" t="str">
            <v>Banco BBVA</v>
          </cell>
          <cell r="AQ29">
            <v>11150506</v>
          </cell>
          <cell r="AR29" t="str">
            <v>Banco BBVA</v>
          </cell>
          <cell r="AX29">
            <v>11150506</v>
          </cell>
          <cell r="AY29" t="str">
            <v>Banco BBVA</v>
          </cell>
          <cell r="BE29">
            <v>11150506</v>
          </cell>
          <cell r="BF29" t="str">
            <v>Banco BBVA</v>
          </cell>
          <cell r="BS29">
            <v>11150506</v>
          </cell>
          <cell r="BT29" t="str">
            <v>Banco BBVA</v>
          </cell>
          <cell r="BZ29">
            <v>11251505</v>
          </cell>
          <cell r="CA29" t="str">
            <v>Fondo Sobrante de Incentivos</v>
          </cell>
          <cell r="CB29">
            <v>9596000</v>
          </cell>
          <cell r="CC29">
            <v>1006000</v>
          </cell>
          <cell r="CD29">
            <v>10602000</v>
          </cell>
          <cell r="CE29">
            <v>0</v>
          </cell>
        </row>
        <row r="30">
          <cell r="A30">
            <v>1120</v>
          </cell>
          <cell r="B30" t="str">
            <v>CUENTAS DE AHORROS</v>
          </cell>
          <cell r="H30">
            <v>1120</v>
          </cell>
          <cell r="I30" t="str">
            <v>CUENTAS DE AHORROS</v>
          </cell>
          <cell r="O30">
            <v>1120</v>
          </cell>
          <cell r="P30" t="str">
            <v>CUENTAS DE AHORROS</v>
          </cell>
          <cell r="V30">
            <v>1120</v>
          </cell>
          <cell r="W30" t="str">
            <v>CUENTAS DE AHORROS</v>
          </cell>
          <cell r="AC30">
            <v>1120</v>
          </cell>
          <cell r="AD30" t="str">
            <v>CUENTAS DE AHORROS</v>
          </cell>
          <cell r="AJ30">
            <v>1120</v>
          </cell>
          <cell r="AK30" t="str">
            <v>CUENTAS DE AHORROS</v>
          </cell>
          <cell r="AQ30">
            <v>1120</v>
          </cell>
          <cell r="AR30" t="str">
            <v>CUENTAS DE AHORROS</v>
          </cell>
          <cell r="AX30">
            <v>1120</v>
          </cell>
          <cell r="AY30" t="str">
            <v>CUENTAS DE AHORROS</v>
          </cell>
          <cell r="BE30">
            <v>1120</v>
          </cell>
          <cell r="BF30" t="str">
            <v>CUENTAS DE AHORROS</v>
          </cell>
          <cell r="BS30">
            <v>1120</v>
          </cell>
          <cell r="BT30" t="str">
            <v>CUENTAS DE AHORROS</v>
          </cell>
          <cell r="BZ30">
            <v>11251506</v>
          </cell>
          <cell r="CA30" t="str">
            <v>Fondo Caja Ppal torre B</v>
          </cell>
          <cell r="CB30">
            <v>800000</v>
          </cell>
          <cell r="CC30">
            <v>0</v>
          </cell>
          <cell r="CD30">
            <v>0</v>
          </cell>
          <cell r="CE30">
            <v>800000</v>
          </cell>
        </row>
        <row r="31">
          <cell r="A31">
            <v>112005</v>
          </cell>
          <cell r="B31" t="str">
            <v>BANCOS</v>
          </cell>
          <cell r="H31">
            <v>112005</v>
          </cell>
          <cell r="I31" t="str">
            <v>BANCOS</v>
          </cell>
          <cell r="O31">
            <v>112005</v>
          </cell>
          <cell r="P31" t="str">
            <v>BANCOS</v>
          </cell>
          <cell r="V31">
            <v>112005</v>
          </cell>
          <cell r="W31" t="str">
            <v>BANCOS</v>
          </cell>
          <cell r="AC31">
            <v>112005</v>
          </cell>
          <cell r="AD31" t="str">
            <v>BANCOS</v>
          </cell>
          <cell r="AJ31">
            <v>112005</v>
          </cell>
          <cell r="AK31" t="str">
            <v>BANCOS</v>
          </cell>
          <cell r="AQ31">
            <v>112005</v>
          </cell>
          <cell r="AR31" t="str">
            <v>BANCOS</v>
          </cell>
          <cell r="AX31">
            <v>112005</v>
          </cell>
          <cell r="AY31" t="str">
            <v>BANCOS</v>
          </cell>
          <cell r="BE31">
            <v>112005</v>
          </cell>
          <cell r="BF31" t="str">
            <v>BANCOS</v>
          </cell>
          <cell r="BS31">
            <v>112005</v>
          </cell>
          <cell r="BT31" t="str">
            <v>BANCOS</v>
          </cell>
          <cell r="BZ31">
            <v>11251507</v>
          </cell>
          <cell r="CA31" t="str">
            <v>Fondo Caja Piscina</v>
          </cell>
          <cell r="CB31">
            <v>100000</v>
          </cell>
          <cell r="CC31">
            <v>0</v>
          </cell>
          <cell r="CD31">
            <v>0</v>
          </cell>
          <cell r="CE31">
            <v>100000</v>
          </cell>
        </row>
        <row r="32">
          <cell r="A32">
            <v>11200501</v>
          </cell>
          <cell r="B32" t="str">
            <v>Banco de Occidente 015-81</v>
          </cell>
          <cell r="H32">
            <v>11200501</v>
          </cell>
          <cell r="I32" t="str">
            <v>Banco de Occidente 015-81</v>
          </cell>
          <cell r="O32">
            <v>11200501</v>
          </cell>
          <cell r="P32" t="str">
            <v>Banco de Occidente 015-81</v>
          </cell>
          <cell r="V32">
            <v>11200501</v>
          </cell>
          <cell r="W32" t="str">
            <v>Banco de Occidente 015-81</v>
          </cell>
          <cell r="AC32">
            <v>11200501</v>
          </cell>
          <cell r="AD32" t="str">
            <v>Banco de Occidente 015-81</v>
          </cell>
          <cell r="AJ32">
            <v>11200501</v>
          </cell>
          <cell r="AK32" t="str">
            <v>Banco de Occidente 015-81</v>
          </cell>
          <cell r="AQ32">
            <v>11200501</v>
          </cell>
          <cell r="AR32" t="str">
            <v>Banco de Occidente 015-81</v>
          </cell>
          <cell r="AX32">
            <v>11200501</v>
          </cell>
          <cell r="AY32" t="str">
            <v>Banco de Occidente 015-81</v>
          </cell>
          <cell r="BE32">
            <v>11200501</v>
          </cell>
          <cell r="BF32" t="str">
            <v>Banco de Occidente 015-81</v>
          </cell>
          <cell r="BS32">
            <v>11200501</v>
          </cell>
          <cell r="BT32" t="str">
            <v>Banco de Occidente 015-81</v>
          </cell>
          <cell r="BZ32">
            <v>13</v>
          </cell>
          <cell r="CA32" t="str">
            <v>DEUDORES</v>
          </cell>
          <cell r="CB32">
            <v>1982073594</v>
          </cell>
          <cell r="CC32">
            <v>3135457177</v>
          </cell>
          <cell r="CD32">
            <v>3281662545</v>
          </cell>
          <cell r="CE32">
            <v>1835868226</v>
          </cell>
        </row>
        <row r="33">
          <cell r="A33">
            <v>11200502</v>
          </cell>
          <cell r="B33" t="str">
            <v>Banco BBVA 234-017556</v>
          </cell>
          <cell r="H33">
            <v>11200502</v>
          </cell>
          <cell r="I33" t="str">
            <v>Banco BBVA 234-017556</v>
          </cell>
          <cell r="O33">
            <v>11200502</v>
          </cell>
          <cell r="P33" t="str">
            <v>Banco BBVA 234-017556</v>
          </cell>
          <cell r="V33">
            <v>11200502</v>
          </cell>
          <cell r="W33" t="str">
            <v>Banco BBVA 234-017556</v>
          </cell>
          <cell r="AC33">
            <v>11200502</v>
          </cell>
          <cell r="AD33" t="str">
            <v>Banco BBVA 234-017556</v>
          </cell>
          <cell r="AJ33">
            <v>11200502</v>
          </cell>
          <cell r="AK33" t="str">
            <v>Banco BBVA 234-017556</v>
          </cell>
          <cell r="AQ33">
            <v>11200502</v>
          </cell>
          <cell r="AR33" t="str">
            <v>Banco BBVA 234-017556</v>
          </cell>
          <cell r="AX33">
            <v>11200502</v>
          </cell>
          <cell r="AY33" t="str">
            <v>Banco BBVA 234-017556</v>
          </cell>
          <cell r="BE33">
            <v>11200502</v>
          </cell>
          <cell r="BF33" t="str">
            <v>Banco BBVA 234-017556</v>
          </cell>
          <cell r="BS33">
            <v>11200502</v>
          </cell>
          <cell r="BT33" t="str">
            <v>Banco BBVA 234-017556</v>
          </cell>
          <cell r="BZ33">
            <v>1305</v>
          </cell>
          <cell r="CA33" t="str">
            <v>CLIENTES</v>
          </cell>
          <cell r="CB33">
            <v>1352745321</v>
          </cell>
          <cell r="CC33">
            <v>2995620525</v>
          </cell>
          <cell r="CD33">
            <v>3045437418</v>
          </cell>
          <cell r="CE33">
            <v>1302928428</v>
          </cell>
        </row>
        <row r="34">
          <cell r="A34">
            <v>1125</v>
          </cell>
          <cell r="B34" t="str">
            <v>FONDOS</v>
          </cell>
          <cell r="H34">
            <v>1125</v>
          </cell>
          <cell r="I34" t="str">
            <v>FONDOS</v>
          </cell>
          <cell r="O34">
            <v>1125</v>
          </cell>
          <cell r="P34" t="str">
            <v>FONDOS</v>
          </cell>
          <cell r="V34">
            <v>1125</v>
          </cell>
          <cell r="W34" t="str">
            <v>FONDOS</v>
          </cell>
          <cell r="AC34">
            <v>1125</v>
          </cell>
          <cell r="AD34" t="str">
            <v>FONDOS</v>
          </cell>
          <cell r="AJ34">
            <v>1125</v>
          </cell>
          <cell r="AK34" t="str">
            <v>FONDOS</v>
          </cell>
          <cell r="AQ34">
            <v>1125</v>
          </cell>
          <cell r="AR34" t="str">
            <v>FONDOS</v>
          </cell>
          <cell r="AX34">
            <v>1125</v>
          </cell>
          <cell r="AY34" t="str">
            <v>FONDOS</v>
          </cell>
          <cell r="BE34">
            <v>1125</v>
          </cell>
          <cell r="BF34" t="str">
            <v>FONDOS</v>
          </cell>
          <cell r="BS34">
            <v>1125</v>
          </cell>
          <cell r="BT34" t="str">
            <v>FONDOS</v>
          </cell>
          <cell r="BZ34">
            <v>130505</v>
          </cell>
          <cell r="CA34" t="str">
            <v>NACIONALES</v>
          </cell>
          <cell r="CB34">
            <v>1352745321</v>
          </cell>
          <cell r="CC34">
            <v>2995620525</v>
          </cell>
          <cell r="CD34">
            <v>3045437418</v>
          </cell>
          <cell r="CE34">
            <v>1302928428</v>
          </cell>
        </row>
        <row r="35">
          <cell r="A35">
            <v>112515</v>
          </cell>
          <cell r="B35" t="str">
            <v>FOND ESPEC DE MONEDA NACI</v>
          </cell>
          <cell r="H35">
            <v>112515</v>
          </cell>
          <cell r="I35" t="str">
            <v>FOND ESPEC DE MONEDA NACI</v>
          </cell>
          <cell r="O35">
            <v>112515</v>
          </cell>
          <cell r="P35" t="str">
            <v>FOND ESPEC DE MONEDA NACI</v>
          </cell>
          <cell r="V35">
            <v>112515</v>
          </cell>
          <cell r="W35" t="str">
            <v>FOND ESPEC DE MONEDA NACI</v>
          </cell>
          <cell r="AC35">
            <v>112515</v>
          </cell>
          <cell r="AD35" t="str">
            <v>FOND ESPEC DE MONEDA NACI</v>
          </cell>
          <cell r="AJ35">
            <v>112515</v>
          </cell>
          <cell r="AK35" t="str">
            <v>FOND ESPEC DE MONEDA NACI</v>
          </cell>
          <cell r="AQ35">
            <v>112515</v>
          </cell>
          <cell r="AR35" t="str">
            <v>FOND ESPEC DE MONEDA NACI</v>
          </cell>
          <cell r="AX35">
            <v>112515</v>
          </cell>
          <cell r="AY35" t="str">
            <v>FOND ESPEC DE MONEDA NACI</v>
          </cell>
          <cell r="BE35">
            <v>112515</v>
          </cell>
          <cell r="BF35" t="str">
            <v>FOND ESPEC DE MONEDA NACI</v>
          </cell>
          <cell r="BS35">
            <v>112515</v>
          </cell>
          <cell r="BT35" t="str">
            <v>FOND ESPEC DE MONEDA NACI</v>
          </cell>
          <cell r="BZ35">
            <v>13050501</v>
          </cell>
          <cell r="CA35" t="str">
            <v>Huespedes</v>
          </cell>
          <cell r="CB35">
            <v>146407282</v>
          </cell>
          <cell r="CC35">
            <v>1593867377</v>
          </cell>
          <cell r="CD35">
            <v>1657125653</v>
          </cell>
          <cell r="CE35">
            <v>83149006</v>
          </cell>
        </row>
        <row r="36">
          <cell r="A36">
            <v>11251501</v>
          </cell>
          <cell r="B36" t="str">
            <v>Fondo Aud.de Ingresos</v>
          </cell>
          <cell r="H36">
            <v>11251501</v>
          </cell>
          <cell r="I36" t="str">
            <v>Fondo Aud.de Ingresos</v>
          </cell>
          <cell r="O36">
            <v>11251501</v>
          </cell>
          <cell r="P36" t="str">
            <v>Fondo Aud.de Ingresos</v>
          </cell>
          <cell r="V36">
            <v>11251501</v>
          </cell>
          <cell r="W36" t="str">
            <v>Fondo Aud.de Ingresos</v>
          </cell>
          <cell r="AC36">
            <v>11251501</v>
          </cell>
          <cell r="AD36" t="str">
            <v>Fondo Aud.de Ingresos</v>
          </cell>
          <cell r="AJ36">
            <v>11251501</v>
          </cell>
          <cell r="AK36" t="str">
            <v>Fondo Aud.de Ingresos</v>
          </cell>
          <cell r="AQ36">
            <v>11251501</v>
          </cell>
          <cell r="AR36" t="str">
            <v>Fondo Aud.de Ingresos</v>
          </cell>
          <cell r="AX36">
            <v>11251501</v>
          </cell>
          <cell r="AY36" t="str">
            <v>Fondo Aud.de Ingresos</v>
          </cell>
          <cell r="BE36">
            <v>11251501</v>
          </cell>
          <cell r="BF36" t="str">
            <v>Fondo Aud.de Ingresos</v>
          </cell>
          <cell r="BS36">
            <v>11251501</v>
          </cell>
          <cell r="BT36" t="str">
            <v>Fondo Aud.de Ingresos</v>
          </cell>
          <cell r="BZ36">
            <v>13050502</v>
          </cell>
          <cell r="CA36" t="str">
            <v>Particulares</v>
          </cell>
          <cell r="CB36">
            <v>1192328233</v>
          </cell>
          <cell r="CC36">
            <v>992261392</v>
          </cell>
          <cell r="CD36">
            <v>1000542709</v>
          </cell>
          <cell r="CE36">
            <v>1184046916</v>
          </cell>
        </row>
        <row r="37">
          <cell r="A37">
            <v>11251502</v>
          </cell>
          <cell r="B37" t="str">
            <v>Fondo De caja Ppal Torre</v>
          </cell>
          <cell r="H37">
            <v>11251502</v>
          </cell>
          <cell r="I37" t="str">
            <v>Fondo De caja Ppal Torre</v>
          </cell>
          <cell r="O37">
            <v>11251502</v>
          </cell>
          <cell r="P37" t="str">
            <v>Fondo De caja Ppal Torre</v>
          </cell>
          <cell r="V37">
            <v>11251502</v>
          </cell>
          <cell r="W37" t="str">
            <v>Fondo De caja Ppal Torre</v>
          </cell>
          <cell r="AC37">
            <v>11251502</v>
          </cell>
          <cell r="AD37" t="str">
            <v>Fondo De caja Ppal Torre</v>
          </cell>
          <cell r="AJ37">
            <v>11251502</v>
          </cell>
          <cell r="AK37" t="str">
            <v>Fondo De caja Ppal Torre</v>
          </cell>
          <cell r="AQ37">
            <v>11251502</v>
          </cell>
          <cell r="AR37" t="str">
            <v>Fondo De caja Ppal Torre</v>
          </cell>
          <cell r="AX37">
            <v>11251502</v>
          </cell>
          <cell r="AY37" t="str">
            <v>Fondo De caja Ppal Torre</v>
          </cell>
          <cell r="BE37">
            <v>11251502</v>
          </cell>
          <cell r="BF37" t="str">
            <v>Fondo De caja Ppal Torre</v>
          </cell>
          <cell r="BS37">
            <v>11251502</v>
          </cell>
          <cell r="BT37" t="str">
            <v>Fondo De caja Ppal Torre</v>
          </cell>
          <cell r="BZ37">
            <v>13050503</v>
          </cell>
          <cell r="CA37" t="str">
            <v>Cheques Devueltos</v>
          </cell>
          <cell r="CB37">
            <v>0</v>
          </cell>
          <cell r="CC37">
            <v>0</v>
          </cell>
          <cell r="CD37">
            <v>0</v>
          </cell>
          <cell r="CE37">
            <v>0</v>
          </cell>
        </row>
        <row r="38">
          <cell r="A38">
            <v>11251503</v>
          </cell>
          <cell r="B38" t="str">
            <v>Fondo de Caja Cafeteria</v>
          </cell>
          <cell r="H38">
            <v>11251503</v>
          </cell>
          <cell r="I38" t="str">
            <v>Fondo de Caja Cafeteria</v>
          </cell>
          <cell r="O38">
            <v>11251503</v>
          </cell>
          <cell r="P38" t="str">
            <v>Fondo de Caja Cafeteria</v>
          </cell>
          <cell r="V38">
            <v>11251503</v>
          </cell>
          <cell r="W38" t="str">
            <v>Fondo de Caja Cafeteria</v>
          </cell>
          <cell r="AC38">
            <v>11251503</v>
          </cell>
          <cell r="AD38" t="str">
            <v>Fondo de Caja Cafeteria</v>
          </cell>
          <cell r="AJ38">
            <v>11251503</v>
          </cell>
          <cell r="AK38" t="str">
            <v>Fondo de Caja Cafeteria</v>
          </cell>
          <cell r="AQ38">
            <v>11251503</v>
          </cell>
          <cell r="AR38" t="str">
            <v>Fondo de Caja Cafeteria</v>
          </cell>
          <cell r="AX38">
            <v>11251503</v>
          </cell>
          <cell r="AY38" t="str">
            <v>Fondo de Caja Cafeteria</v>
          </cell>
          <cell r="BE38">
            <v>11251503</v>
          </cell>
          <cell r="BF38" t="str">
            <v>Fondo de Caja Cafeteria</v>
          </cell>
          <cell r="BS38">
            <v>11251503</v>
          </cell>
          <cell r="BT38" t="str">
            <v>Fondo de Caja Cafeteria</v>
          </cell>
          <cell r="BZ38">
            <v>13050504</v>
          </cell>
          <cell r="CA38" t="str">
            <v>Tarjetas de Credito</v>
          </cell>
          <cell r="CB38">
            <v>14009806</v>
          </cell>
          <cell r="CC38">
            <v>409491756</v>
          </cell>
          <cell r="CD38">
            <v>387769056</v>
          </cell>
          <cell r="CE38">
            <v>35732506</v>
          </cell>
        </row>
        <row r="39">
          <cell r="A39">
            <v>11251504</v>
          </cell>
          <cell r="B39" t="str">
            <v>Fondo de Caja Bar</v>
          </cell>
          <cell r="H39">
            <v>11251504</v>
          </cell>
          <cell r="I39" t="str">
            <v>Fondo de Caja Bar</v>
          </cell>
          <cell r="O39">
            <v>11251504</v>
          </cell>
          <cell r="P39" t="str">
            <v>Fondo de Caja Bar</v>
          </cell>
          <cell r="V39">
            <v>11251504</v>
          </cell>
          <cell r="W39" t="str">
            <v>Fondo de Caja Bar</v>
          </cell>
          <cell r="AC39">
            <v>11251504</v>
          </cell>
          <cell r="AD39" t="str">
            <v>Fondo de Caja Bar</v>
          </cell>
          <cell r="AJ39">
            <v>11251504</v>
          </cell>
          <cell r="AK39" t="str">
            <v>Fondo de Caja Bar</v>
          </cell>
          <cell r="AQ39">
            <v>11251504</v>
          </cell>
          <cell r="AR39" t="str">
            <v>Fondo de Caja Bar</v>
          </cell>
          <cell r="AX39">
            <v>11251504</v>
          </cell>
          <cell r="AY39" t="str">
            <v>Fondo de Caja Bar</v>
          </cell>
          <cell r="BE39">
            <v>11251504</v>
          </cell>
          <cell r="BF39" t="str">
            <v>Fondo de Caja Bar</v>
          </cell>
          <cell r="BS39">
            <v>11251504</v>
          </cell>
          <cell r="BT39" t="str">
            <v>Fondo de Caja Bar</v>
          </cell>
          <cell r="BZ39">
            <v>13050505</v>
          </cell>
          <cell r="CA39" t="str">
            <v>Huespedes En Ccasa DIC 31 2009</v>
          </cell>
          <cell r="CB39">
            <v>0</v>
          </cell>
          <cell r="CC39">
            <v>0</v>
          </cell>
          <cell r="CD39">
            <v>0</v>
          </cell>
          <cell r="CE39">
            <v>0</v>
          </cell>
        </row>
        <row r="40">
          <cell r="A40">
            <v>11251505</v>
          </cell>
          <cell r="B40" t="str">
            <v>Fondo Sobrante de Incenti</v>
          </cell>
          <cell r="H40">
            <v>11251505</v>
          </cell>
          <cell r="I40" t="str">
            <v>Fondo Sobrante de Incenti</v>
          </cell>
          <cell r="O40">
            <v>11251505</v>
          </cell>
          <cell r="P40" t="str">
            <v>Fondo Sobrante de Incenti</v>
          </cell>
          <cell r="V40">
            <v>11251505</v>
          </cell>
          <cell r="W40" t="str">
            <v>Fondo Sobrante de Incenti</v>
          </cell>
          <cell r="AC40">
            <v>11251505</v>
          </cell>
          <cell r="AD40" t="str">
            <v>Fondo Sobrante de Incenti</v>
          </cell>
          <cell r="AJ40">
            <v>11251505</v>
          </cell>
          <cell r="AK40" t="str">
            <v>Fondo Sobrante de Incenti</v>
          </cell>
          <cell r="AQ40">
            <v>11251505</v>
          </cell>
          <cell r="AR40" t="str">
            <v>Fondo Sobrante de Incenti</v>
          </cell>
          <cell r="AX40">
            <v>11251505</v>
          </cell>
          <cell r="AY40" t="str">
            <v>Fondo Sobrante de Incenti</v>
          </cell>
          <cell r="BE40">
            <v>11251505</v>
          </cell>
          <cell r="BF40" t="str">
            <v>Fondo Sobrante de Incenti</v>
          </cell>
          <cell r="BS40">
            <v>11251505</v>
          </cell>
          <cell r="BT40" t="str">
            <v>Fondo Sobrante de Incenti</v>
          </cell>
          <cell r="BZ40">
            <v>1330</v>
          </cell>
          <cell r="CA40" t="str">
            <v>ANTICIPOS Y AVANCES</v>
          </cell>
          <cell r="CB40">
            <v>360300000</v>
          </cell>
          <cell r="CC40">
            <v>30000000</v>
          </cell>
          <cell r="CD40">
            <v>0</v>
          </cell>
          <cell r="CE40">
            <v>390300000</v>
          </cell>
        </row>
        <row r="41">
          <cell r="A41">
            <v>11251506</v>
          </cell>
          <cell r="B41" t="str">
            <v>Fondo Caja Ppal torre B</v>
          </cell>
          <cell r="H41">
            <v>11251506</v>
          </cell>
          <cell r="I41" t="str">
            <v>Fondo Caja Ppal torre B</v>
          </cell>
          <cell r="O41">
            <v>11251506</v>
          </cell>
          <cell r="P41" t="str">
            <v>Fondo Caja Ppal torre B</v>
          </cell>
          <cell r="V41">
            <v>11251506</v>
          </cell>
          <cell r="W41" t="str">
            <v>Fondo Caja Ppal torre B</v>
          </cell>
          <cell r="AC41">
            <v>11251506</v>
          </cell>
          <cell r="AD41" t="str">
            <v>Fondo Caja Ppal torre B</v>
          </cell>
          <cell r="AJ41">
            <v>11251506</v>
          </cell>
          <cell r="AK41" t="str">
            <v>Fondo Caja Ppal torre B</v>
          </cell>
          <cell r="AQ41">
            <v>11251506</v>
          </cell>
          <cell r="AR41" t="str">
            <v>Fondo Caja Ppal torre B</v>
          </cell>
          <cell r="AX41">
            <v>11251506</v>
          </cell>
          <cell r="AY41" t="str">
            <v>Fondo Caja Ppal torre B</v>
          </cell>
          <cell r="BE41">
            <v>11251506</v>
          </cell>
          <cell r="BF41" t="str">
            <v>Fondo Caja Ppal torre B</v>
          </cell>
          <cell r="BS41">
            <v>11251506</v>
          </cell>
          <cell r="BT41" t="str">
            <v>Fondo Caja Ppal torre B</v>
          </cell>
          <cell r="BZ41">
            <v>133005</v>
          </cell>
          <cell r="CA41" t="str">
            <v>A PROVEEDORES</v>
          </cell>
          <cell r="CB41">
            <v>0</v>
          </cell>
          <cell r="CC41">
            <v>0</v>
          </cell>
          <cell r="CD41">
            <v>0</v>
          </cell>
          <cell r="CE41">
            <v>0</v>
          </cell>
        </row>
        <row r="42">
          <cell r="A42">
            <v>11251507</v>
          </cell>
          <cell r="B42" t="str">
            <v>Fondo Caja Piscina</v>
          </cell>
          <cell r="H42">
            <v>11251507</v>
          </cell>
          <cell r="I42" t="str">
            <v>Fondo Caja Piscina</v>
          </cell>
          <cell r="O42">
            <v>11251507</v>
          </cell>
          <cell r="P42" t="str">
            <v>Fondo Caja Piscina</v>
          </cell>
          <cell r="V42">
            <v>11251507</v>
          </cell>
          <cell r="W42" t="str">
            <v>Fondo Caja Piscina</v>
          </cell>
          <cell r="AC42">
            <v>11251507</v>
          </cell>
          <cell r="AD42" t="str">
            <v>Fondo Caja Piscina</v>
          </cell>
          <cell r="AJ42">
            <v>11251507</v>
          </cell>
          <cell r="AK42" t="str">
            <v>Fondo Caja Piscina</v>
          </cell>
          <cell r="AQ42">
            <v>11251507</v>
          </cell>
          <cell r="AR42" t="str">
            <v>Fondo Caja Piscina</v>
          </cell>
          <cell r="AX42">
            <v>11251507</v>
          </cell>
          <cell r="AY42" t="str">
            <v>Fondo Caja Piscina</v>
          </cell>
          <cell r="BE42">
            <v>11251507</v>
          </cell>
          <cell r="BF42" t="str">
            <v>Fondo Caja Piscina</v>
          </cell>
          <cell r="BS42">
            <v>11251507</v>
          </cell>
          <cell r="BT42" t="str">
            <v>Fondo Caja Piscina</v>
          </cell>
          <cell r="BZ42">
            <v>133010</v>
          </cell>
          <cell r="CA42" t="str">
            <v>A CONTRATISTAS</v>
          </cell>
          <cell r="CB42">
            <v>0</v>
          </cell>
          <cell r="CC42">
            <v>0</v>
          </cell>
          <cell r="CD42">
            <v>0</v>
          </cell>
          <cell r="CE42">
            <v>0</v>
          </cell>
        </row>
        <row r="43">
          <cell r="A43">
            <v>11251508</v>
          </cell>
          <cell r="B43" t="str">
            <v>Fondo De Caja Rest.Carlto</v>
          </cell>
          <cell r="H43">
            <v>11251508</v>
          </cell>
          <cell r="I43" t="str">
            <v>Fondo De Caja Rest.Carlto</v>
          </cell>
          <cell r="O43">
            <v>11251508</v>
          </cell>
          <cell r="P43" t="str">
            <v>Fondo De Caja Rest.Carlto</v>
          </cell>
          <cell r="V43">
            <v>11251508</v>
          </cell>
          <cell r="W43" t="str">
            <v>Fondo De Caja Rest.Carlto</v>
          </cell>
          <cell r="AC43">
            <v>11251508</v>
          </cell>
          <cell r="AD43" t="str">
            <v>Fondo De Caja Rest.Carlto</v>
          </cell>
          <cell r="AJ43">
            <v>11251508</v>
          </cell>
          <cell r="AK43" t="str">
            <v>Fondo De Caja Rest.Carlto</v>
          </cell>
          <cell r="AQ43">
            <v>11251508</v>
          </cell>
          <cell r="AR43" t="str">
            <v>Fondo De Caja Rest.Carlto</v>
          </cell>
          <cell r="AX43">
            <v>11251508</v>
          </cell>
          <cell r="AY43" t="str">
            <v>Fondo De Caja Rest.Carlto</v>
          </cell>
          <cell r="BE43">
            <v>11251508</v>
          </cell>
          <cell r="BF43" t="str">
            <v>Fondo De Caja Rest.Carlto</v>
          </cell>
          <cell r="BS43">
            <v>11251508</v>
          </cell>
          <cell r="BT43" t="str">
            <v>Fondo De Caja Rest.Carlto</v>
          </cell>
          <cell r="BZ43">
            <v>133095</v>
          </cell>
          <cell r="CA43" t="str">
            <v>OTROS</v>
          </cell>
          <cell r="CB43">
            <v>360300000</v>
          </cell>
          <cell r="CC43">
            <v>30000000</v>
          </cell>
          <cell r="CD43">
            <v>0</v>
          </cell>
          <cell r="CE43">
            <v>390300000</v>
          </cell>
        </row>
        <row r="44">
          <cell r="A44">
            <v>12</v>
          </cell>
          <cell r="B44" t="str">
            <v>INVERSIONES</v>
          </cell>
          <cell r="H44">
            <v>12</v>
          </cell>
          <cell r="I44" t="str">
            <v>INVERSIONES</v>
          </cell>
          <cell r="O44">
            <v>12</v>
          </cell>
          <cell r="P44" t="str">
            <v>INVERSIONES</v>
          </cell>
          <cell r="V44">
            <v>12</v>
          </cell>
          <cell r="W44" t="str">
            <v>INVERSIONES</v>
          </cell>
          <cell r="AC44">
            <v>12</v>
          </cell>
          <cell r="AD44" t="str">
            <v>INVERSIONES</v>
          </cell>
          <cell r="AJ44">
            <v>12</v>
          </cell>
          <cell r="AK44" t="str">
            <v>INVERSIONES</v>
          </cell>
          <cell r="AQ44">
            <v>12</v>
          </cell>
          <cell r="AR44" t="str">
            <v>INVERSIONES</v>
          </cell>
          <cell r="AX44">
            <v>12</v>
          </cell>
          <cell r="AY44" t="str">
            <v>INVERSIONES</v>
          </cell>
          <cell r="BE44">
            <v>12</v>
          </cell>
          <cell r="BF44" t="str">
            <v>INVERSIONES</v>
          </cell>
          <cell r="BS44">
            <v>12</v>
          </cell>
          <cell r="BT44" t="str">
            <v>INVERSIONES</v>
          </cell>
          <cell r="BZ44">
            <v>1345</v>
          </cell>
          <cell r="CA44" t="str">
            <v>INGRESOS POR COBRAR</v>
          </cell>
          <cell r="CB44">
            <v>0</v>
          </cell>
          <cell r="CC44">
            <v>0</v>
          </cell>
          <cell r="CD44">
            <v>0</v>
          </cell>
          <cell r="CE44">
            <v>0</v>
          </cell>
        </row>
        <row r="45">
          <cell r="A45">
            <v>1205</v>
          </cell>
          <cell r="B45" t="str">
            <v>ACCIONES</v>
          </cell>
          <cell r="H45">
            <v>1205</v>
          </cell>
          <cell r="I45" t="str">
            <v>ACCIONES</v>
          </cell>
          <cell r="O45">
            <v>1205</v>
          </cell>
          <cell r="P45" t="str">
            <v>ACCIONES</v>
          </cell>
          <cell r="V45">
            <v>1205</v>
          </cell>
          <cell r="W45" t="str">
            <v>ACCIONES</v>
          </cell>
          <cell r="AC45">
            <v>1205</v>
          </cell>
          <cell r="AD45" t="str">
            <v>ACCIONES</v>
          </cell>
          <cell r="AJ45">
            <v>1205</v>
          </cell>
          <cell r="AK45" t="str">
            <v>ACCIONES</v>
          </cell>
          <cell r="AQ45">
            <v>1205</v>
          </cell>
          <cell r="AR45" t="str">
            <v>ACCIONES</v>
          </cell>
          <cell r="AX45">
            <v>1205</v>
          </cell>
          <cell r="AY45" t="str">
            <v>ACCIONES</v>
          </cell>
          <cell r="BE45">
            <v>1205</v>
          </cell>
          <cell r="BF45" t="str">
            <v>ACCIONES</v>
          </cell>
          <cell r="BS45">
            <v>1205</v>
          </cell>
          <cell r="BT45" t="str">
            <v>ACCIONES</v>
          </cell>
          <cell r="BZ45">
            <v>134525</v>
          </cell>
          <cell r="CA45" t="str">
            <v>SERVICIOS</v>
          </cell>
          <cell r="CB45">
            <v>0</v>
          </cell>
          <cell r="CC45">
            <v>0</v>
          </cell>
          <cell r="CD45">
            <v>0</v>
          </cell>
          <cell r="CE45">
            <v>0</v>
          </cell>
        </row>
        <row r="46">
          <cell r="A46">
            <v>120550</v>
          </cell>
          <cell r="B46" t="str">
            <v>ACTIVIDAD FINANCIERA</v>
          </cell>
          <cell r="H46">
            <v>120550</v>
          </cell>
          <cell r="I46" t="str">
            <v>ACTIVIDAD FINANCIERA</v>
          </cell>
          <cell r="O46">
            <v>120550</v>
          </cell>
          <cell r="P46" t="str">
            <v>ACTIVIDAD FINANCIERA</v>
          </cell>
          <cell r="V46">
            <v>120550</v>
          </cell>
          <cell r="W46" t="str">
            <v>ACTIVIDAD FINANCIERA</v>
          </cell>
          <cell r="AC46">
            <v>120550</v>
          </cell>
          <cell r="AD46" t="str">
            <v>ACTIVIDAD FINANCIERA</v>
          </cell>
          <cell r="AJ46">
            <v>120550</v>
          </cell>
          <cell r="AK46" t="str">
            <v>ACTIVIDAD FINANCIERA</v>
          </cell>
          <cell r="AQ46">
            <v>120550</v>
          </cell>
          <cell r="AR46" t="str">
            <v>ACTIVIDAD FINANCIERA</v>
          </cell>
          <cell r="AX46">
            <v>120550</v>
          </cell>
          <cell r="AY46" t="str">
            <v>ACTIVIDAD FINANCIERA</v>
          </cell>
          <cell r="BE46">
            <v>120550</v>
          </cell>
          <cell r="BF46" t="str">
            <v>ACTIVIDAD FINANCIERA</v>
          </cell>
          <cell r="BS46">
            <v>120550</v>
          </cell>
          <cell r="BT46" t="str">
            <v>ACTIVIDAD FINANCIERA</v>
          </cell>
          <cell r="BZ46">
            <v>1355</v>
          </cell>
          <cell r="CA46" t="str">
            <v>ANTICIPO IMPTOS CONTRIB SDO FV</v>
          </cell>
          <cell r="CB46">
            <v>326075458</v>
          </cell>
          <cell r="CC46">
            <v>93906862</v>
          </cell>
          <cell r="CD46">
            <v>221874310</v>
          </cell>
          <cell r="CE46">
            <v>198108010</v>
          </cell>
        </row>
        <row r="47">
          <cell r="A47">
            <v>12055001</v>
          </cell>
          <cell r="B47" t="str">
            <v>Banco de Bogota</v>
          </cell>
          <cell r="H47">
            <v>12055001</v>
          </cell>
          <cell r="I47" t="str">
            <v>Banco de Bogota</v>
          </cell>
          <cell r="O47">
            <v>12055001</v>
          </cell>
          <cell r="P47" t="str">
            <v>Banco de Bogota</v>
          </cell>
          <cell r="V47">
            <v>12055001</v>
          </cell>
          <cell r="W47" t="str">
            <v>Banco de Bogota</v>
          </cell>
          <cell r="AC47">
            <v>12055001</v>
          </cell>
          <cell r="AD47" t="str">
            <v>Banco de Bogota</v>
          </cell>
          <cell r="AJ47">
            <v>12055001</v>
          </cell>
          <cell r="AK47" t="str">
            <v>Banco de Bogota</v>
          </cell>
          <cell r="AQ47">
            <v>12055001</v>
          </cell>
          <cell r="AR47" t="str">
            <v>Banco de Bogota</v>
          </cell>
          <cell r="AX47">
            <v>12055001</v>
          </cell>
          <cell r="AY47" t="str">
            <v>Banco de Bogota</v>
          </cell>
          <cell r="BE47">
            <v>12055001</v>
          </cell>
          <cell r="BF47" t="str">
            <v>Banco de Bogota</v>
          </cell>
          <cell r="BS47">
            <v>12055001</v>
          </cell>
          <cell r="BT47" t="str">
            <v>Banco de Bogota</v>
          </cell>
          <cell r="BZ47">
            <v>135515</v>
          </cell>
          <cell r="CA47" t="str">
            <v>RETENCION EN LA FUENTE</v>
          </cell>
          <cell r="CB47">
            <v>196887074</v>
          </cell>
          <cell r="CC47">
            <v>23725116</v>
          </cell>
          <cell r="CD47">
            <v>220612190</v>
          </cell>
          <cell r="CE47">
            <v>0</v>
          </cell>
        </row>
        <row r="48">
          <cell r="A48">
            <v>120595</v>
          </cell>
          <cell r="B48" t="str">
            <v>OTROS</v>
          </cell>
          <cell r="H48">
            <v>120595</v>
          </cell>
          <cell r="I48" t="str">
            <v>OTROS</v>
          </cell>
          <cell r="O48">
            <v>120595</v>
          </cell>
          <cell r="P48" t="str">
            <v>OTROS</v>
          </cell>
          <cell r="V48">
            <v>120595</v>
          </cell>
          <cell r="W48" t="str">
            <v>OTROS</v>
          </cell>
          <cell r="AC48">
            <v>120595</v>
          </cell>
          <cell r="AD48" t="str">
            <v>OTROS</v>
          </cell>
          <cell r="AJ48">
            <v>120595</v>
          </cell>
          <cell r="AK48" t="str">
            <v>OTROS</v>
          </cell>
          <cell r="AQ48">
            <v>120595</v>
          </cell>
          <cell r="AR48" t="str">
            <v>OTROS</v>
          </cell>
          <cell r="AX48">
            <v>120595</v>
          </cell>
          <cell r="AY48" t="str">
            <v>OTROS</v>
          </cell>
          <cell r="BE48">
            <v>120595</v>
          </cell>
          <cell r="BF48" t="str">
            <v>OTROS</v>
          </cell>
          <cell r="BS48">
            <v>120595</v>
          </cell>
          <cell r="BT48" t="str">
            <v>OTROS</v>
          </cell>
          <cell r="BZ48">
            <v>135517</v>
          </cell>
          <cell r="CA48" t="str">
            <v>IMPUESTO A LAS VENTAS RETENIDO</v>
          </cell>
          <cell r="CB48">
            <v>1670990</v>
          </cell>
          <cell r="CC48">
            <v>2360663</v>
          </cell>
          <cell r="CD48">
            <v>1262120</v>
          </cell>
          <cell r="CE48">
            <v>2769533</v>
          </cell>
        </row>
        <row r="49">
          <cell r="A49">
            <v>12059501</v>
          </cell>
          <cell r="B49" t="str">
            <v>Acciones Banco de Bogotá</v>
          </cell>
          <cell r="H49">
            <v>12059501</v>
          </cell>
          <cell r="I49" t="str">
            <v>Acciones Banco de Bogotá</v>
          </cell>
          <cell r="O49">
            <v>12059501</v>
          </cell>
          <cell r="P49" t="str">
            <v>Acciones Banco de Bogotá</v>
          </cell>
          <cell r="V49">
            <v>12059501</v>
          </cell>
          <cell r="W49" t="str">
            <v>Acciones Banco de Bogotá</v>
          </cell>
          <cell r="AC49">
            <v>12059501</v>
          </cell>
          <cell r="AD49" t="str">
            <v>Acciones Banco de Bogotá</v>
          </cell>
          <cell r="AJ49">
            <v>12059501</v>
          </cell>
          <cell r="AK49" t="str">
            <v>Acciones Banco de Bogotá</v>
          </cell>
          <cell r="AQ49">
            <v>12059501</v>
          </cell>
          <cell r="AR49" t="str">
            <v>Acciones Banco de Bogotá</v>
          </cell>
          <cell r="AX49">
            <v>12059501</v>
          </cell>
          <cell r="AY49" t="str">
            <v>Acciones Banco de Bogotá</v>
          </cell>
          <cell r="BE49">
            <v>12059501</v>
          </cell>
          <cell r="BF49" t="str">
            <v>Acciones Banco de Bogotá</v>
          </cell>
          <cell r="BS49">
            <v>12059501</v>
          </cell>
          <cell r="BT49" t="str">
            <v>Acciones Banco de Bogotá</v>
          </cell>
          <cell r="BZ49">
            <v>135518</v>
          </cell>
          <cell r="CA49" t="str">
            <v>IMPUESTO DE INDUSTRIA Y COMERCIO RETENID</v>
          </cell>
          <cell r="CB49">
            <v>49933394</v>
          </cell>
          <cell r="CC49">
            <v>5243606</v>
          </cell>
          <cell r="CD49">
            <v>0</v>
          </cell>
          <cell r="CE49">
            <v>55177000</v>
          </cell>
        </row>
        <row r="50">
          <cell r="A50">
            <v>12059502</v>
          </cell>
          <cell r="B50" t="str">
            <v>Acciones Expovalle</v>
          </cell>
          <cell r="H50">
            <v>12059502</v>
          </cell>
          <cell r="I50" t="str">
            <v>Acciones Expovalle</v>
          </cell>
          <cell r="O50">
            <v>12059502</v>
          </cell>
          <cell r="P50" t="str">
            <v>Acciones Expovalle</v>
          </cell>
          <cell r="V50">
            <v>12059502</v>
          </cell>
          <cell r="W50" t="str">
            <v>Acciones Expovalle</v>
          </cell>
          <cell r="AC50">
            <v>12059502</v>
          </cell>
          <cell r="AD50" t="str">
            <v>Acciones Expovalle</v>
          </cell>
          <cell r="AJ50">
            <v>12059502</v>
          </cell>
          <cell r="AK50" t="str">
            <v>Acciones Expovalle</v>
          </cell>
          <cell r="AQ50">
            <v>12059502</v>
          </cell>
          <cell r="AR50" t="str">
            <v>Acciones Expovalle</v>
          </cell>
          <cell r="AX50">
            <v>12059502</v>
          </cell>
          <cell r="AY50" t="str">
            <v>Acciones Expovalle</v>
          </cell>
          <cell r="BE50">
            <v>12059502</v>
          </cell>
          <cell r="BF50" t="str">
            <v>Acciones Expovalle</v>
          </cell>
          <cell r="BS50">
            <v>12059502</v>
          </cell>
          <cell r="BT50" t="str">
            <v>Acciones Expovalle</v>
          </cell>
          <cell r="BZ50">
            <v>135520</v>
          </cell>
          <cell r="CA50" t="str">
            <v>SOBRANTE EN LIQUIDACION PRIVADA DE IMPUE</v>
          </cell>
          <cell r="CB50">
            <v>77584000</v>
          </cell>
          <cell r="CC50">
            <v>62577477</v>
          </cell>
          <cell r="CD50">
            <v>0</v>
          </cell>
          <cell r="CE50">
            <v>140161477</v>
          </cell>
        </row>
        <row r="51">
          <cell r="A51">
            <v>1210</v>
          </cell>
          <cell r="B51" t="str">
            <v>CUOTAS O PARTES DE INT. S</v>
          </cell>
          <cell r="H51">
            <v>1210</v>
          </cell>
          <cell r="I51" t="str">
            <v>CUOTAS O PARTES DE INT. S</v>
          </cell>
          <cell r="O51">
            <v>1210</v>
          </cell>
          <cell r="P51" t="str">
            <v>CUOTAS O PARTES DE INT. S</v>
          </cell>
          <cell r="V51">
            <v>1210</v>
          </cell>
          <cell r="W51" t="str">
            <v>CUOTAS O PARTES DE INT. S</v>
          </cell>
          <cell r="AC51">
            <v>1210</v>
          </cell>
          <cell r="AD51" t="str">
            <v>CUOTAS O PARTES DE INT. S</v>
          </cell>
          <cell r="AJ51">
            <v>1210</v>
          </cell>
          <cell r="AK51" t="str">
            <v>CUOTAS O PARTES DE INT. S</v>
          </cell>
          <cell r="AQ51">
            <v>1210</v>
          </cell>
          <cell r="AR51" t="str">
            <v>CUOTAS O PARTES DE INT. S</v>
          </cell>
          <cell r="AX51">
            <v>1210</v>
          </cell>
          <cell r="AY51" t="str">
            <v>CUOTAS O PARTES DE INT. S</v>
          </cell>
          <cell r="BE51">
            <v>1210</v>
          </cell>
          <cell r="BF51" t="str">
            <v>CUOTAS O PARTES DE INT. S</v>
          </cell>
          <cell r="BS51">
            <v>1210</v>
          </cell>
          <cell r="BT51" t="str">
            <v>CUOTAS O PARTES DE INT. S</v>
          </cell>
          <cell r="BZ51">
            <v>1365</v>
          </cell>
          <cell r="CA51" t="str">
            <v>CUENTAS POR COBRAR A TRABAJADO</v>
          </cell>
          <cell r="CB51">
            <v>0</v>
          </cell>
          <cell r="CC51">
            <v>238628</v>
          </cell>
          <cell r="CD51">
            <v>154478</v>
          </cell>
          <cell r="CE51">
            <v>84150</v>
          </cell>
        </row>
        <row r="52">
          <cell r="A52">
            <v>1215</v>
          </cell>
          <cell r="B52" t="str">
            <v>BONOS</v>
          </cell>
          <cell r="H52">
            <v>1215</v>
          </cell>
          <cell r="I52" t="str">
            <v>BONOS</v>
          </cell>
          <cell r="O52">
            <v>1215</v>
          </cell>
          <cell r="P52" t="str">
            <v>BONOS</v>
          </cell>
          <cell r="V52">
            <v>1215</v>
          </cell>
          <cell r="W52" t="str">
            <v>BONOS</v>
          </cell>
          <cell r="AC52">
            <v>1215</v>
          </cell>
          <cell r="AD52" t="str">
            <v>BONOS</v>
          </cell>
          <cell r="AJ52">
            <v>1215</v>
          </cell>
          <cell r="AK52" t="str">
            <v>BONOS</v>
          </cell>
          <cell r="AQ52">
            <v>1215</v>
          </cell>
          <cell r="AR52" t="str">
            <v>BONOS</v>
          </cell>
          <cell r="AX52">
            <v>1215</v>
          </cell>
          <cell r="AY52" t="str">
            <v>BONOS</v>
          </cell>
          <cell r="BE52">
            <v>1215</v>
          </cell>
          <cell r="BF52" t="str">
            <v>BONOS</v>
          </cell>
          <cell r="BS52">
            <v>1215</v>
          </cell>
          <cell r="BT52" t="str">
            <v>BONOS</v>
          </cell>
          <cell r="BZ52">
            <v>136595</v>
          </cell>
          <cell r="CA52" t="str">
            <v>OTROS</v>
          </cell>
          <cell r="CB52">
            <v>0</v>
          </cell>
          <cell r="CC52">
            <v>238628</v>
          </cell>
          <cell r="CD52">
            <v>154478</v>
          </cell>
          <cell r="CE52">
            <v>84150</v>
          </cell>
        </row>
        <row r="53">
          <cell r="A53">
            <v>1220</v>
          </cell>
          <cell r="B53" t="str">
            <v>CEDULAS</v>
          </cell>
          <cell r="H53">
            <v>1220</v>
          </cell>
          <cell r="I53" t="str">
            <v>CEDULAS</v>
          </cell>
          <cell r="O53">
            <v>1220</v>
          </cell>
          <cell r="P53" t="str">
            <v>CEDULAS</v>
          </cell>
          <cell r="V53">
            <v>1220</v>
          </cell>
          <cell r="W53" t="str">
            <v>CEDULAS</v>
          </cell>
          <cell r="AC53">
            <v>1220</v>
          </cell>
          <cell r="AD53" t="str">
            <v>CEDULAS</v>
          </cell>
          <cell r="AJ53">
            <v>1220</v>
          </cell>
          <cell r="AK53" t="str">
            <v>CEDULAS</v>
          </cell>
          <cell r="AQ53">
            <v>1220</v>
          </cell>
          <cell r="AR53" t="str">
            <v>CEDULAS</v>
          </cell>
          <cell r="AX53">
            <v>1220</v>
          </cell>
          <cell r="AY53" t="str">
            <v>CEDULAS</v>
          </cell>
          <cell r="BE53">
            <v>1220</v>
          </cell>
          <cell r="BF53" t="str">
            <v>CEDULAS</v>
          </cell>
          <cell r="BS53">
            <v>1220</v>
          </cell>
          <cell r="BT53" t="str">
            <v>CEDULAS</v>
          </cell>
          <cell r="BZ53">
            <v>1380</v>
          </cell>
          <cell r="CA53" t="str">
            <v>DEUDORES VARIOS</v>
          </cell>
          <cell r="CB53">
            <v>8569154</v>
          </cell>
          <cell r="CC53">
            <v>15157562</v>
          </cell>
          <cell r="CD53">
            <v>9129339</v>
          </cell>
          <cell r="CE53">
            <v>14597377</v>
          </cell>
        </row>
        <row r="54">
          <cell r="A54">
            <v>1225</v>
          </cell>
          <cell r="B54" t="str">
            <v>CERTIFICADOS</v>
          </cell>
          <cell r="H54">
            <v>1225</v>
          </cell>
          <cell r="I54" t="str">
            <v>CERTIFICADOS</v>
          </cell>
          <cell r="O54">
            <v>1225</v>
          </cell>
          <cell r="P54" t="str">
            <v>CERTIFICADOS</v>
          </cell>
          <cell r="V54">
            <v>1225</v>
          </cell>
          <cell r="W54" t="str">
            <v>CERTIFICADOS</v>
          </cell>
          <cell r="AC54">
            <v>1225</v>
          </cell>
          <cell r="AD54" t="str">
            <v>CERTIFICADOS</v>
          </cell>
          <cell r="AJ54">
            <v>1225</v>
          </cell>
          <cell r="AK54" t="str">
            <v>CERTIFICADOS</v>
          </cell>
          <cell r="AQ54">
            <v>1225</v>
          </cell>
          <cell r="AR54" t="str">
            <v>CERTIFICADOS</v>
          </cell>
          <cell r="AX54">
            <v>1225</v>
          </cell>
          <cell r="AY54" t="str">
            <v>CERTIFICADOS</v>
          </cell>
          <cell r="BE54">
            <v>1225</v>
          </cell>
          <cell r="BF54" t="str">
            <v>CERTIFICADOS</v>
          </cell>
          <cell r="BS54">
            <v>1225</v>
          </cell>
          <cell r="BT54" t="str">
            <v>CERTIFICADOS</v>
          </cell>
          <cell r="BZ54">
            <v>138025</v>
          </cell>
          <cell r="CA54" t="str">
            <v>PAGOS POR CUENTAS DE TERCEROS</v>
          </cell>
          <cell r="CB54">
            <v>8569154</v>
          </cell>
          <cell r="CC54">
            <v>15157562</v>
          </cell>
          <cell r="CD54">
            <v>9129339</v>
          </cell>
          <cell r="CE54">
            <v>14597377</v>
          </cell>
        </row>
        <row r="55">
          <cell r="A55">
            <v>122505</v>
          </cell>
          <cell r="B55" t="str">
            <v>CERTIFICADO DE DEPOSITO A</v>
          </cell>
          <cell r="H55">
            <v>122505</v>
          </cell>
          <cell r="I55" t="str">
            <v>CERTIFICADO DE DEPOSITO A</v>
          </cell>
          <cell r="O55">
            <v>122505</v>
          </cell>
          <cell r="P55" t="str">
            <v>CERTIFICADO DE DEPOSITO A</v>
          </cell>
          <cell r="V55">
            <v>122505</v>
          </cell>
          <cell r="W55" t="str">
            <v>CERTIFICADO DE DEPOSITO A</v>
          </cell>
          <cell r="AC55">
            <v>122505</v>
          </cell>
          <cell r="AD55" t="str">
            <v>CERTIFICADO DE DEPOSITO A</v>
          </cell>
          <cell r="AJ55">
            <v>122505</v>
          </cell>
          <cell r="AK55" t="str">
            <v>CERTIFICADO DE DEPOSITO A</v>
          </cell>
          <cell r="AQ55">
            <v>122505</v>
          </cell>
          <cell r="AR55" t="str">
            <v>CERTIFICADO DE DEPOSITO A</v>
          </cell>
          <cell r="AX55">
            <v>122505</v>
          </cell>
          <cell r="AY55" t="str">
            <v>CERTIFICADO DE DEPOSITO A</v>
          </cell>
          <cell r="BE55">
            <v>122505</v>
          </cell>
          <cell r="BF55" t="str">
            <v>CERTIFICADO DE DEPOSITO A</v>
          </cell>
          <cell r="BS55">
            <v>122505</v>
          </cell>
          <cell r="BT55" t="str">
            <v>CERTIFICADO DE DEPOSITO A</v>
          </cell>
          <cell r="BZ55">
            <v>138095</v>
          </cell>
          <cell r="CA55" t="str">
            <v>OTROS</v>
          </cell>
          <cell r="CB55">
            <v>0</v>
          </cell>
          <cell r="CC55">
            <v>0</v>
          </cell>
          <cell r="CD55">
            <v>0</v>
          </cell>
          <cell r="CE55">
            <v>0</v>
          </cell>
        </row>
        <row r="56">
          <cell r="A56">
            <v>122510</v>
          </cell>
          <cell r="B56" t="str">
            <v>CERTIFICADOS DE DEPOSITO</v>
          </cell>
          <cell r="H56">
            <v>122510</v>
          </cell>
          <cell r="I56" t="str">
            <v>CERTIFICADOS DE DEPOSITO</v>
          </cell>
          <cell r="O56">
            <v>122510</v>
          </cell>
          <cell r="P56" t="str">
            <v>CERTIFICADOS DE DEPOSITO</v>
          </cell>
          <cell r="V56">
            <v>122510</v>
          </cell>
          <cell r="W56" t="str">
            <v>CERTIFICADOS DE DEPOSITO</v>
          </cell>
          <cell r="AC56">
            <v>122510</v>
          </cell>
          <cell r="AD56" t="str">
            <v>CERTIFICADOS DE DEPOSITO</v>
          </cell>
          <cell r="AJ56">
            <v>122510</v>
          </cell>
          <cell r="AK56" t="str">
            <v>CERTIFICADOS DE DEPOSITO</v>
          </cell>
          <cell r="AQ56">
            <v>122510</v>
          </cell>
          <cell r="AR56" t="str">
            <v>CERTIFICADOS DE DEPOSITO</v>
          </cell>
          <cell r="AX56">
            <v>122510</v>
          </cell>
          <cell r="AY56" t="str">
            <v>CERTIFICADOS DE DEPOSITO</v>
          </cell>
          <cell r="BE56">
            <v>122510</v>
          </cell>
          <cell r="BF56" t="str">
            <v>CERTIFICADOS DE DEPOSITO</v>
          </cell>
          <cell r="BS56">
            <v>122510</v>
          </cell>
          <cell r="BT56" t="str">
            <v>CERTIFICADOS DE DEPOSITO</v>
          </cell>
          <cell r="BZ56">
            <v>1399</v>
          </cell>
          <cell r="CA56" t="str">
            <v>PROVISIONES</v>
          </cell>
          <cell r="CB56">
            <v>-65616339</v>
          </cell>
          <cell r="CC56">
            <v>533600</v>
          </cell>
          <cell r="CD56">
            <v>5067000</v>
          </cell>
          <cell r="CE56">
            <v>-70149739</v>
          </cell>
        </row>
        <row r="57">
          <cell r="A57">
            <v>122515</v>
          </cell>
          <cell r="B57" t="str">
            <v>ESPECIALES MONEDA NACIONA</v>
          </cell>
          <cell r="H57">
            <v>122515</v>
          </cell>
          <cell r="I57" t="str">
            <v>ESPECIALES MONEDA NACIONA</v>
          </cell>
          <cell r="O57">
            <v>122515</v>
          </cell>
          <cell r="P57" t="str">
            <v>ESPECIALES MONEDA NACIONA</v>
          </cell>
          <cell r="V57">
            <v>122515</v>
          </cell>
          <cell r="W57" t="str">
            <v>ESPECIALES MONEDA NACIONA</v>
          </cell>
          <cell r="AC57">
            <v>122515</v>
          </cell>
          <cell r="AD57" t="str">
            <v>ESPECIALES MONEDA NACIONA</v>
          </cell>
          <cell r="AJ57">
            <v>122515</v>
          </cell>
          <cell r="AK57" t="str">
            <v>ESPECIALES MONEDA NACIONA</v>
          </cell>
          <cell r="AQ57">
            <v>122515</v>
          </cell>
          <cell r="AR57" t="str">
            <v>ESPECIALES MONEDA NACIONA</v>
          </cell>
          <cell r="AX57">
            <v>122515</v>
          </cell>
          <cell r="AY57" t="str">
            <v>ESPECIALES MONEDA NACIONA</v>
          </cell>
          <cell r="BE57">
            <v>122515</v>
          </cell>
          <cell r="BF57" t="str">
            <v>ESPECIALES MONEDA NACIONA</v>
          </cell>
          <cell r="BS57">
            <v>122515</v>
          </cell>
          <cell r="BT57" t="str">
            <v>ESPECIALES MONEDA NACIONA</v>
          </cell>
          <cell r="BZ57">
            <v>139905</v>
          </cell>
          <cell r="CA57" t="str">
            <v>CLIENTES</v>
          </cell>
          <cell r="CB57">
            <v>-65616339</v>
          </cell>
          <cell r="CC57">
            <v>533600</v>
          </cell>
          <cell r="CD57">
            <v>5067000</v>
          </cell>
          <cell r="CE57">
            <v>-70149739</v>
          </cell>
        </row>
        <row r="58">
          <cell r="A58">
            <v>1240</v>
          </cell>
          <cell r="B58" t="str">
            <v>ACEPTACIONES BANCARIAS O</v>
          </cell>
          <cell r="H58">
            <v>1240</v>
          </cell>
          <cell r="I58" t="str">
            <v>ACEPTACIONES BANCARIAS O</v>
          </cell>
          <cell r="O58">
            <v>1240</v>
          </cell>
          <cell r="P58" t="str">
            <v>ACEPTACIONES BANCARIAS O</v>
          </cell>
          <cell r="V58">
            <v>1240</v>
          </cell>
          <cell r="W58" t="str">
            <v>ACEPTACIONES BANCARIAS O</v>
          </cell>
          <cell r="AC58">
            <v>1240</v>
          </cell>
          <cell r="AD58" t="str">
            <v>ACEPTACIONES BANCARIAS O</v>
          </cell>
          <cell r="AJ58">
            <v>1240</v>
          </cell>
          <cell r="AK58" t="str">
            <v>ACEPTACIONES BANCARIAS O</v>
          </cell>
          <cell r="AQ58">
            <v>1240</v>
          </cell>
          <cell r="AR58" t="str">
            <v>ACEPTACIONES BANCARIAS O</v>
          </cell>
          <cell r="AX58">
            <v>1240</v>
          </cell>
          <cell r="AY58" t="str">
            <v>ACEPTACIONES BANCARIAS O</v>
          </cell>
          <cell r="BE58">
            <v>1240</v>
          </cell>
          <cell r="BF58" t="str">
            <v>ACEPTACIONES BANCARIAS O</v>
          </cell>
          <cell r="BS58">
            <v>1240</v>
          </cell>
          <cell r="BT58" t="str">
            <v>ACEPTACIONES BANCARIAS O</v>
          </cell>
          <cell r="BZ58">
            <v>14</v>
          </cell>
          <cell r="CA58" t="str">
            <v>INVENTARIOS</v>
          </cell>
          <cell r="CB58">
            <v>21717319.600000001</v>
          </cell>
          <cell r="CC58">
            <v>14404473.33</v>
          </cell>
          <cell r="CD58">
            <v>13240539.27</v>
          </cell>
          <cell r="CE58">
            <v>22881253.66</v>
          </cell>
        </row>
        <row r="59">
          <cell r="A59">
            <v>1255</v>
          </cell>
          <cell r="B59" t="str">
            <v>OBLIGATORIAS</v>
          </cell>
          <cell r="H59">
            <v>1255</v>
          </cell>
          <cell r="I59" t="str">
            <v>OBLIGATORIAS</v>
          </cell>
          <cell r="O59">
            <v>1255</v>
          </cell>
          <cell r="P59" t="str">
            <v>OBLIGATORIAS</v>
          </cell>
          <cell r="V59">
            <v>1255</v>
          </cell>
          <cell r="W59" t="str">
            <v>OBLIGATORIAS</v>
          </cell>
          <cell r="AC59">
            <v>1255</v>
          </cell>
          <cell r="AD59" t="str">
            <v>OBLIGATORIAS</v>
          </cell>
          <cell r="AJ59">
            <v>1255</v>
          </cell>
          <cell r="AK59" t="str">
            <v>OBLIGATORIAS</v>
          </cell>
          <cell r="AQ59">
            <v>1255</v>
          </cell>
          <cell r="AR59" t="str">
            <v>OBLIGATORIAS</v>
          </cell>
          <cell r="AX59">
            <v>1255</v>
          </cell>
          <cell r="AY59" t="str">
            <v>OBLIGATORIAS</v>
          </cell>
          <cell r="BE59">
            <v>1255</v>
          </cell>
          <cell r="BF59" t="str">
            <v>OBLIGATORIAS</v>
          </cell>
          <cell r="BS59">
            <v>1255</v>
          </cell>
          <cell r="BT59" t="str">
            <v>OBLIGATORIAS</v>
          </cell>
          <cell r="BZ59">
            <v>1455</v>
          </cell>
          <cell r="CA59" t="str">
            <v>MATERIALES, REPUESTOS Y ACCESORIOS</v>
          </cell>
          <cell r="CB59">
            <v>21717319.600000001</v>
          </cell>
          <cell r="CC59">
            <v>14404473.33</v>
          </cell>
          <cell r="CD59">
            <v>13240539.27</v>
          </cell>
          <cell r="CE59">
            <v>22881253.66</v>
          </cell>
        </row>
        <row r="60">
          <cell r="A60">
            <v>125505</v>
          </cell>
          <cell r="B60" t="str">
            <v>BONOS DE FINANCIAMIENTO E</v>
          </cell>
          <cell r="H60">
            <v>125505</v>
          </cell>
          <cell r="I60" t="str">
            <v>BONOS DE FINANCIAMIENTO E</v>
          </cell>
          <cell r="O60">
            <v>125505</v>
          </cell>
          <cell r="P60" t="str">
            <v>BONOS DE FINANCIAMIENTO E</v>
          </cell>
          <cell r="V60">
            <v>125505</v>
          </cell>
          <cell r="W60" t="str">
            <v>BONOS DE FINANCIAMIENTO E</v>
          </cell>
          <cell r="AC60">
            <v>125505</v>
          </cell>
          <cell r="AD60" t="str">
            <v>BONOS DE FINANCIAMIENTO E</v>
          </cell>
          <cell r="AJ60">
            <v>125505</v>
          </cell>
          <cell r="AK60" t="str">
            <v>BONOS DE FINANCIAMIENTO E</v>
          </cell>
          <cell r="AQ60">
            <v>125505</v>
          </cell>
          <cell r="AR60" t="str">
            <v>BONOS DE FINANCIAMIENTO E</v>
          </cell>
          <cell r="AX60">
            <v>125505</v>
          </cell>
          <cell r="AY60" t="str">
            <v>BONOS DE FINANCIAMIENTO E</v>
          </cell>
          <cell r="BE60">
            <v>125505</v>
          </cell>
          <cell r="BF60" t="str">
            <v>BONOS DE FINANCIAMIENTO E</v>
          </cell>
          <cell r="BS60">
            <v>125505</v>
          </cell>
          <cell r="BT60" t="str">
            <v>BONOS DE FINANCIAMIENTO E</v>
          </cell>
          <cell r="BZ60">
            <v>145525</v>
          </cell>
          <cell r="CA60" t="str">
            <v>MATERIALES Y SUMINISTROS</v>
          </cell>
          <cell r="CB60">
            <v>10015069.23</v>
          </cell>
          <cell r="CC60">
            <v>14404473.33</v>
          </cell>
          <cell r="CD60">
            <v>13240539.27</v>
          </cell>
          <cell r="CE60">
            <v>11179003.289999999</v>
          </cell>
        </row>
        <row r="61">
          <cell r="A61">
            <v>125510</v>
          </cell>
          <cell r="B61" t="str">
            <v>BONOS DE FINANCIAMIENTO P</v>
          </cell>
          <cell r="H61">
            <v>125510</v>
          </cell>
          <cell r="I61" t="str">
            <v>BONOS DE FINANCIAMIENTO P</v>
          </cell>
          <cell r="O61">
            <v>125510</v>
          </cell>
          <cell r="P61" t="str">
            <v>BONOS DE FINANCIAMIENTO P</v>
          </cell>
          <cell r="V61">
            <v>125510</v>
          </cell>
          <cell r="W61" t="str">
            <v>BONOS DE FINANCIAMIENTO P</v>
          </cell>
          <cell r="AC61">
            <v>125510</v>
          </cell>
          <cell r="AD61" t="str">
            <v>BONOS DE FINANCIAMIENTO P</v>
          </cell>
          <cell r="AJ61">
            <v>125510</v>
          </cell>
          <cell r="AK61" t="str">
            <v>BONOS DE FINANCIAMIENTO P</v>
          </cell>
          <cell r="AQ61">
            <v>125510</v>
          </cell>
          <cell r="AR61" t="str">
            <v>BONOS DE FINANCIAMIENTO P</v>
          </cell>
          <cell r="AX61">
            <v>125510</v>
          </cell>
          <cell r="AY61" t="str">
            <v>BONOS DE FINANCIAMIENTO P</v>
          </cell>
          <cell r="BE61">
            <v>125510</v>
          </cell>
          <cell r="BF61" t="str">
            <v>BONOS DE FINANCIAMIENTO P</v>
          </cell>
          <cell r="BS61">
            <v>125510</v>
          </cell>
          <cell r="BT61" t="str">
            <v>BONOS DE FINANCIAMIENTO P</v>
          </cell>
          <cell r="BZ61">
            <v>14552501</v>
          </cell>
          <cell r="CA61" t="str">
            <v>Materiales y Suministros</v>
          </cell>
          <cell r="CB61">
            <v>10015069.23</v>
          </cell>
          <cell r="CC61">
            <v>14404473.33</v>
          </cell>
          <cell r="CD61">
            <v>13240539.27</v>
          </cell>
          <cell r="CE61">
            <v>11179003.289999999</v>
          </cell>
        </row>
        <row r="62">
          <cell r="A62">
            <v>125595</v>
          </cell>
          <cell r="B62" t="str">
            <v>OTROS</v>
          </cell>
          <cell r="H62">
            <v>125595</v>
          </cell>
          <cell r="I62" t="str">
            <v>OTROS</v>
          </cell>
          <cell r="O62">
            <v>125595</v>
          </cell>
          <cell r="P62" t="str">
            <v>OTROS</v>
          </cell>
          <cell r="V62">
            <v>125595</v>
          </cell>
          <cell r="W62" t="str">
            <v>OTROS</v>
          </cell>
          <cell r="AC62">
            <v>125595</v>
          </cell>
          <cell r="AD62" t="str">
            <v>OTROS</v>
          </cell>
          <cell r="AJ62">
            <v>125595</v>
          </cell>
          <cell r="AK62" t="str">
            <v>OTROS</v>
          </cell>
          <cell r="AQ62">
            <v>125595</v>
          </cell>
          <cell r="AR62" t="str">
            <v>OTROS</v>
          </cell>
          <cell r="AX62">
            <v>125595</v>
          </cell>
          <cell r="AY62" t="str">
            <v>OTROS</v>
          </cell>
          <cell r="BE62">
            <v>125595</v>
          </cell>
          <cell r="BF62" t="str">
            <v>OTROS</v>
          </cell>
          <cell r="BS62">
            <v>125595</v>
          </cell>
          <cell r="BT62" t="str">
            <v>OTROS</v>
          </cell>
          <cell r="BZ62">
            <v>145535</v>
          </cell>
          <cell r="CA62" t="str">
            <v>HERRAMIENTAS</v>
          </cell>
          <cell r="CB62">
            <v>11702250.369999999</v>
          </cell>
          <cell r="CC62">
            <v>0</v>
          </cell>
          <cell r="CD62">
            <v>0</v>
          </cell>
          <cell r="CE62">
            <v>11702250.369999999</v>
          </cell>
        </row>
        <row r="63">
          <cell r="A63">
            <v>12559501</v>
          </cell>
          <cell r="B63" t="str">
            <v>Bonos de Seguridad</v>
          </cell>
          <cell r="H63">
            <v>12559501</v>
          </cell>
          <cell r="I63" t="str">
            <v>Bonos de Seguridad</v>
          </cell>
          <cell r="O63">
            <v>12559501</v>
          </cell>
          <cell r="P63" t="str">
            <v>Bonos de Seguridad</v>
          </cell>
          <cell r="V63">
            <v>12559501</v>
          </cell>
          <cell r="W63" t="str">
            <v>Bonos de Seguridad</v>
          </cell>
          <cell r="AC63">
            <v>12559501</v>
          </cell>
          <cell r="AD63" t="str">
            <v>Bonos de Seguridad</v>
          </cell>
          <cell r="AJ63">
            <v>12559501</v>
          </cell>
          <cell r="AK63" t="str">
            <v>Bonos de Seguridad</v>
          </cell>
          <cell r="AQ63">
            <v>12559501</v>
          </cell>
          <cell r="AR63" t="str">
            <v>Bonos de Seguridad</v>
          </cell>
          <cell r="AX63">
            <v>12559501</v>
          </cell>
          <cell r="AY63" t="str">
            <v>Bonos de Seguridad</v>
          </cell>
          <cell r="BE63">
            <v>12559501</v>
          </cell>
          <cell r="BF63" t="str">
            <v>Bonos de Seguridad</v>
          </cell>
          <cell r="BS63">
            <v>12559501</v>
          </cell>
          <cell r="BT63" t="str">
            <v>Bonos de Seguridad</v>
          </cell>
          <cell r="BZ63">
            <v>14553501</v>
          </cell>
          <cell r="CA63" t="str">
            <v>Herramientas</v>
          </cell>
          <cell r="CB63">
            <v>11702250.369999999</v>
          </cell>
          <cell r="CC63">
            <v>0</v>
          </cell>
          <cell r="CD63">
            <v>0</v>
          </cell>
          <cell r="CE63">
            <v>11702250.369999999</v>
          </cell>
        </row>
        <row r="64">
          <cell r="A64">
            <v>12559502</v>
          </cell>
          <cell r="B64" t="str">
            <v>Bonos de Seguridad por La</v>
          </cell>
          <cell r="H64">
            <v>12559502</v>
          </cell>
          <cell r="I64" t="str">
            <v>Bonos de Seguridad por La</v>
          </cell>
          <cell r="O64">
            <v>12559502</v>
          </cell>
          <cell r="P64" t="str">
            <v>Bonos de Seguridad por La</v>
          </cell>
          <cell r="V64">
            <v>12559502</v>
          </cell>
          <cell r="W64" t="str">
            <v>Bonos de Seguridad por La</v>
          </cell>
          <cell r="AC64">
            <v>12559502</v>
          </cell>
          <cell r="AD64" t="str">
            <v>Bonos de Seguridad por La</v>
          </cell>
          <cell r="AJ64">
            <v>12559502</v>
          </cell>
          <cell r="AK64" t="str">
            <v>Bonos de Seguridad por La</v>
          </cell>
          <cell r="AQ64">
            <v>12559502</v>
          </cell>
          <cell r="AR64" t="str">
            <v>Bonos de Seguridad por La</v>
          </cell>
          <cell r="AX64">
            <v>12559502</v>
          </cell>
          <cell r="AY64" t="str">
            <v>Bonos de Seguridad por La</v>
          </cell>
          <cell r="BE64">
            <v>12559502</v>
          </cell>
          <cell r="BF64" t="str">
            <v>Bonos de Seguridad por La</v>
          </cell>
          <cell r="BS64">
            <v>12559502</v>
          </cell>
          <cell r="BT64" t="str">
            <v>Bonos de Seguridad por La</v>
          </cell>
          <cell r="BZ64">
            <v>15</v>
          </cell>
          <cell r="CA64" t="str">
            <v>PROPIEDAD,PLANTA Y EQUIPO</v>
          </cell>
          <cell r="CB64">
            <v>105624082</v>
          </cell>
          <cell r="CC64">
            <v>22661623</v>
          </cell>
          <cell r="CD64">
            <v>1954144</v>
          </cell>
          <cell r="CE64">
            <v>126331561</v>
          </cell>
        </row>
        <row r="65">
          <cell r="A65">
            <v>1295</v>
          </cell>
          <cell r="B65" t="str">
            <v>OTRAS INVERSIONES</v>
          </cell>
          <cell r="H65">
            <v>1295</v>
          </cell>
          <cell r="I65" t="str">
            <v>OTRAS INVERSIONES</v>
          </cell>
          <cell r="O65">
            <v>1295</v>
          </cell>
          <cell r="P65" t="str">
            <v>OTRAS INVERSIONES</v>
          </cell>
          <cell r="V65">
            <v>1295</v>
          </cell>
          <cell r="W65" t="str">
            <v>OTRAS INVERSIONES</v>
          </cell>
          <cell r="AC65">
            <v>1295</v>
          </cell>
          <cell r="AD65" t="str">
            <v>OTRAS INVERSIONES</v>
          </cell>
          <cell r="AJ65">
            <v>1295</v>
          </cell>
          <cell r="AK65" t="str">
            <v>OTRAS INVERSIONES</v>
          </cell>
          <cell r="AQ65">
            <v>1295</v>
          </cell>
          <cell r="AR65" t="str">
            <v>OTRAS INVERSIONES</v>
          </cell>
          <cell r="AX65">
            <v>1295</v>
          </cell>
          <cell r="AY65" t="str">
            <v>OTRAS INVERSIONES</v>
          </cell>
          <cell r="BE65">
            <v>1295</v>
          </cell>
          <cell r="BF65" t="str">
            <v>OTRAS INVERSIONES</v>
          </cell>
          <cell r="BS65">
            <v>1295</v>
          </cell>
          <cell r="BT65" t="str">
            <v>OTRAS INVERSIONES</v>
          </cell>
          <cell r="BZ65">
            <v>1504</v>
          </cell>
          <cell r="CA65" t="str">
            <v>TERRENOS</v>
          </cell>
          <cell r="CB65">
            <v>2540784</v>
          </cell>
          <cell r="CC65">
            <v>0</v>
          </cell>
          <cell r="CD65">
            <v>0</v>
          </cell>
          <cell r="CE65">
            <v>2540784</v>
          </cell>
        </row>
        <row r="66">
          <cell r="A66">
            <v>1299</v>
          </cell>
          <cell r="B66" t="str">
            <v>PROVISIONES</v>
          </cell>
          <cell r="H66">
            <v>1299</v>
          </cell>
          <cell r="I66" t="str">
            <v>PROVISIONES</v>
          </cell>
          <cell r="O66">
            <v>1299</v>
          </cell>
          <cell r="P66" t="str">
            <v>PROVISIONES</v>
          </cell>
          <cell r="V66">
            <v>1299</v>
          </cell>
          <cell r="W66" t="str">
            <v>PROVISIONES</v>
          </cell>
          <cell r="AC66">
            <v>1299</v>
          </cell>
          <cell r="AD66" t="str">
            <v>PROVISIONES</v>
          </cell>
          <cell r="AJ66">
            <v>1299</v>
          </cell>
          <cell r="AK66" t="str">
            <v>PROVISIONES</v>
          </cell>
          <cell r="AQ66">
            <v>1299</v>
          </cell>
          <cell r="AR66" t="str">
            <v>PROVISIONES</v>
          </cell>
          <cell r="AX66">
            <v>1299</v>
          </cell>
          <cell r="AY66" t="str">
            <v>PROVISIONES</v>
          </cell>
          <cell r="BE66">
            <v>1299</v>
          </cell>
          <cell r="BF66" t="str">
            <v>PROVISIONES</v>
          </cell>
          <cell r="BS66">
            <v>1299</v>
          </cell>
          <cell r="BT66" t="str">
            <v>PROVISIONES</v>
          </cell>
          <cell r="BZ66">
            <v>150405</v>
          </cell>
          <cell r="CA66" t="str">
            <v>URBANOS</v>
          </cell>
          <cell r="CB66">
            <v>2540784</v>
          </cell>
          <cell r="CC66">
            <v>0</v>
          </cell>
          <cell r="CD66">
            <v>0</v>
          </cell>
          <cell r="CE66">
            <v>2540784</v>
          </cell>
        </row>
        <row r="67">
          <cell r="A67">
            <v>13</v>
          </cell>
          <cell r="B67" t="str">
            <v>DEUDORES</v>
          </cell>
          <cell r="H67">
            <v>13</v>
          </cell>
          <cell r="I67" t="str">
            <v>DEUDORES</v>
          </cell>
          <cell r="O67">
            <v>13</v>
          </cell>
          <cell r="P67" t="str">
            <v>DEUDORES</v>
          </cell>
          <cell r="V67">
            <v>13</v>
          </cell>
          <cell r="W67" t="str">
            <v>DEUDORES</v>
          </cell>
          <cell r="AC67">
            <v>13</v>
          </cell>
          <cell r="AD67" t="str">
            <v>DEUDORES</v>
          </cell>
          <cell r="AJ67">
            <v>13</v>
          </cell>
          <cell r="AK67" t="str">
            <v>DEUDORES</v>
          </cell>
          <cell r="AQ67">
            <v>13</v>
          </cell>
          <cell r="AR67" t="str">
            <v>DEUDORES</v>
          </cell>
          <cell r="AX67">
            <v>13</v>
          </cell>
          <cell r="AY67" t="str">
            <v>DEUDORES</v>
          </cell>
          <cell r="BE67">
            <v>13</v>
          </cell>
          <cell r="BF67" t="str">
            <v>DEUDORES</v>
          </cell>
          <cell r="BS67">
            <v>13</v>
          </cell>
          <cell r="BT67" t="str">
            <v>DEUDORES</v>
          </cell>
          <cell r="BZ67">
            <v>15040501</v>
          </cell>
          <cell r="CA67" t="str">
            <v>Terrenos</v>
          </cell>
          <cell r="CB67">
            <v>400000</v>
          </cell>
          <cell r="CC67">
            <v>0</v>
          </cell>
          <cell r="CD67">
            <v>0</v>
          </cell>
          <cell r="CE67">
            <v>400000</v>
          </cell>
        </row>
        <row r="68">
          <cell r="A68">
            <v>1305</v>
          </cell>
          <cell r="B68" t="str">
            <v>CLIENTES</v>
          </cell>
          <cell r="H68">
            <v>1305</v>
          </cell>
          <cell r="I68" t="str">
            <v>CLIENTES</v>
          </cell>
          <cell r="O68">
            <v>1305</v>
          </cell>
          <cell r="P68" t="str">
            <v>CLIENTES</v>
          </cell>
          <cell r="V68">
            <v>1305</v>
          </cell>
          <cell r="W68" t="str">
            <v>CLIENTES</v>
          </cell>
          <cell r="AC68">
            <v>1305</v>
          </cell>
          <cell r="AD68" t="str">
            <v>CLIENTES</v>
          </cell>
          <cell r="AJ68">
            <v>1305</v>
          </cell>
          <cell r="AK68" t="str">
            <v>CLIENTES</v>
          </cell>
          <cell r="AQ68">
            <v>1305</v>
          </cell>
          <cell r="AR68" t="str">
            <v>CLIENTES</v>
          </cell>
          <cell r="AX68">
            <v>1305</v>
          </cell>
          <cell r="AY68" t="str">
            <v>CLIENTES</v>
          </cell>
          <cell r="BE68">
            <v>1305</v>
          </cell>
          <cell r="BF68" t="str">
            <v>CLIENTES</v>
          </cell>
          <cell r="BS68">
            <v>1305</v>
          </cell>
          <cell r="BT68" t="str">
            <v>CLIENTES</v>
          </cell>
          <cell r="BZ68">
            <v>15040502</v>
          </cell>
          <cell r="CA68" t="str">
            <v>Otros</v>
          </cell>
          <cell r="CB68">
            <v>2140784</v>
          </cell>
          <cell r="CC68">
            <v>0</v>
          </cell>
          <cell r="CD68">
            <v>0</v>
          </cell>
          <cell r="CE68">
            <v>2140784</v>
          </cell>
        </row>
        <row r="69">
          <cell r="A69">
            <v>130505</v>
          </cell>
          <cell r="B69" t="str">
            <v>NACIONALES</v>
          </cell>
          <cell r="H69">
            <v>130505</v>
          </cell>
          <cell r="I69" t="str">
            <v>NACIONALES</v>
          </cell>
          <cell r="O69">
            <v>130505</v>
          </cell>
          <cell r="P69" t="str">
            <v>NACIONALES</v>
          </cell>
          <cell r="V69">
            <v>130505</v>
          </cell>
          <cell r="W69" t="str">
            <v>NACIONALES</v>
          </cell>
          <cell r="AC69">
            <v>130505</v>
          </cell>
          <cell r="AD69" t="str">
            <v>NACIONALES</v>
          </cell>
          <cell r="AJ69">
            <v>130505</v>
          </cell>
          <cell r="AK69" t="str">
            <v>NACIONALES</v>
          </cell>
          <cell r="AQ69">
            <v>130505</v>
          </cell>
          <cell r="AR69" t="str">
            <v>NACIONALES</v>
          </cell>
          <cell r="AX69">
            <v>130505</v>
          </cell>
          <cell r="AY69" t="str">
            <v>NACIONALES</v>
          </cell>
          <cell r="BE69">
            <v>130505</v>
          </cell>
          <cell r="BF69" t="str">
            <v>NACIONALES</v>
          </cell>
          <cell r="BS69">
            <v>130505</v>
          </cell>
          <cell r="BT69" t="str">
            <v>NACIONALES</v>
          </cell>
          <cell r="BZ69">
            <v>1508</v>
          </cell>
          <cell r="CA69" t="str">
            <v>CONSTRUCCIONES EN CURSO</v>
          </cell>
          <cell r="CB69">
            <v>85772835</v>
          </cell>
          <cell r="CC69">
            <v>22661623</v>
          </cell>
          <cell r="CD69">
            <v>117566</v>
          </cell>
          <cell r="CE69">
            <v>108316892</v>
          </cell>
        </row>
        <row r="70">
          <cell r="A70">
            <v>13050501</v>
          </cell>
          <cell r="B70" t="str">
            <v>Huespedes</v>
          </cell>
          <cell r="H70">
            <v>13050501</v>
          </cell>
          <cell r="I70" t="str">
            <v>Huespedes</v>
          </cell>
          <cell r="O70">
            <v>13050501</v>
          </cell>
          <cell r="P70" t="str">
            <v>Huespedes</v>
          </cell>
          <cell r="V70">
            <v>13050501</v>
          </cell>
          <cell r="W70" t="str">
            <v>Huespedes</v>
          </cell>
          <cell r="AC70">
            <v>13050501</v>
          </cell>
          <cell r="AD70" t="str">
            <v>Huespedes</v>
          </cell>
          <cell r="AJ70">
            <v>13050501</v>
          </cell>
          <cell r="AK70" t="str">
            <v>Huespedes</v>
          </cell>
          <cell r="AQ70">
            <v>13050501</v>
          </cell>
          <cell r="AR70" t="str">
            <v>Huespedes</v>
          </cell>
          <cell r="AX70">
            <v>13050501</v>
          </cell>
          <cell r="AY70" t="str">
            <v>Huespedes</v>
          </cell>
          <cell r="BE70">
            <v>13050501</v>
          </cell>
          <cell r="BF70" t="str">
            <v>Huespedes</v>
          </cell>
          <cell r="BS70">
            <v>13050501</v>
          </cell>
          <cell r="BT70" t="str">
            <v>Huespedes</v>
          </cell>
          <cell r="BZ70">
            <v>150805</v>
          </cell>
          <cell r="CA70" t="str">
            <v>CONSTRUCCIONES Y EDIFICACIONES</v>
          </cell>
          <cell r="CB70">
            <v>85772835</v>
          </cell>
          <cell r="CC70">
            <v>22661623</v>
          </cell>
          <cell r="CD70">
            <v>117566</v>
          </cell>
          <cell r="CE70">
            <v>108316892</v>
          </cell>
        </row>
        <row r="71">
          <cell r="A71">
            <v>13050502</v>
          </cell>
          <cell r="B71" t="str">
            <v>Particulares</v>
          </cell>
          <cell r="H71">
            <v>13050502</v>
          </cell>
          <cell r="I71" t="str">
            <v>Particulares</v>
          </cell>
          <cell r="O71">
            <v>13050502</v>
          </cell>
          <cell r="P71" t="str">
            <v>Particulares</v>
          </cell>
          <cell r="V71">
            <v>13050502</v>
          </cell>
          <cell r="W71" t="str">
            <v>Particulares</v>
          </cell>
          <cell r="AC71">
            <v>13050502</v>
          </cell>
          <cell r="AD71" t="str">
            <v>Particulares</v>
          </cell>
          <cell r="AJ71">
            <v>13050502</v>
          </cell>
          <cell r="AK71" t="str">
            <v>Particulares</v>
          </cell>
          <cell r="AQ71">
            <v>13050502</v>
          </cell>
          <cell r="AR71" t="str">
            <v>Particulares</v>
          </cell>
          <cell r="AX71">
            <v>13050502</v>
          </cell>
          <cell r="AY71" t="str">
            <v>Particulares</v>
          </cell>
          <cell r="BE71">
            <v>13050502</v>
          </cell>
          <cell r="BF71" t="str">
            <v>Particulares</v>
          </cell>
          <cell r="BS71">
            <v>13050502</v>
          </cell>
          <cell r="BT71" t="str">
            <v>Particulares</v>
          </cell>
          <cell r="BZ71">
            <v>15080501</v>
          </cell>
          <cell r="CA71" t="str">
            <v>Remodel. Adecuación Habitac. y Pasillos</v>
          </cell>
          <cell r="CB71">
            <v>85772835</v>
          </cell>
          <cell r="CC71">
            <v>22661623</v>
          </cell>
          <cell r="CD71">
            <v>117566</v>
          </cell>
          <cell r="CE71">
            <v>108316892</v>
          </cell>
        </row>
        <row r="72">
          <cell r="A72">
            <v>13050503</v>
          </cell>
          <cell r="B72" t="str">
            <v>Cheques Devueltos</v>
          </cell>
          <cell r="H72">
            <v>13050503</v>
          </cell>
          <cell r="I72" t="str">
            <v>Cheques Devueltos</v>
          </cell>
          <cell r="O72">
            <v>13050503</v>
          </cell>
          <cell r="P72" t="str">
            <v>Cheques Devueltos</v>
          </cell>
          <cell r="V72">
            <v>13050503</v>
          </cell>
          <cell r="W72" t="str">
            <v>Cheques Devueltos</v>
          </cell>
          <cell r="AC72">
            <v>13050503</v>
          </cell>
          <cell r="AD72" t="str">
            <v>Cheques Devueltos</v>
          </cell>
          <cell r="AJ72">
            <v>13050503</v>
          </cell>
          <cell r="AK72" t="str">
            <v>Cheques Devueltos</v>
          </cell>
          <cell r="AQ72">
            <v>13050503</v>
          </cell>
          <cell r="AR72" t="str">
            <v>Cheques Devueltos</v>
          </cell>
          <cell r="AX72">
            <v>13050503</v>
          </cell>
          <cell r="AY72" t="str">
            <v>Cheques Devueltos</v>
          </cell>
          <cell r="BE72">
            <v>13050503</v>
          </cell>
          <cell r="BF72" t="str">
            <v>Cheques Devueltos</v>
          </cell>
          <cell r="BS72">
            <v>13050503</v>
          </cell>
          <cell r="BT72" t="str">
            <v>Cheques Devueltos</v>
          </cell>
          <cell r="BZ72">
            <v>1508050101</v>
          </cell>
          <cell r="CA72" t="str">
            <v>Mano de Obra Pintura</v>
          </cell>
          <cell r="CB72">
            <v>21362400</v>
          </cell>
          <cell r="CC72">
            <v>7808400</v>
          </cell>
          <cell r="CD72">
            <v>0</v>
          </cell>
          <cell r="CE72">
            <v>29170800</v>
          </cell>
        </row>
        <row r="73">
          <cell r="A73">
            <v>13050504</v>
          </cell>
          <cell r="B73" t="str">
            <v>Tarjetas de Credito</v>
          </cell>
          <cell r="H73">
            <v>13050504</v>
          </cell>
          <cell r="I73" t="str">
            <v>Tarjetas de Credito</v>
          </cell>
          <cell r="O73">
            <v>13050504</v>
          </cell>
          <cell r="P73" t="str">
            <v>Tarjetas de Credito</v>
          </cell>
          <cell r="V73">
            <v>13050504</v>
          </cell>
          <cell r="W73" t="str">
            <v>Tarjetas de Credito</v>
          </cell>
          <cell r="AC73">
            <v>13050504</v>
          </cell>
          <cell r="AD73" t="str">
            <v>Tarjetas de Credito</v>
          </cell>
          <cell r="AJ73">
            <v>13050504</v>
          </cell>
          <cell r="AK73" t="str">
            <v>Tarjetas de Credito</v>
          </cell>
          <cell r="AQ73">
            <v>13050504</v>
          </cell>
          <cell r="AR73" t="str">
            <v>Tarjetas de Credito</v>
          </cell>
          <cell r="AX73">
            <v>13050504</v>
          </cell>
          <cell r="AY73" t="str">
            <v>Tarjetas de Credito</v>
          </cell>
          <cell r="BE73">
            <v>13050504</v>
          </cell>
          <cell r="BF73" t="str">
            <v>Tarjetas de Credito</v>
          </cell>
          <cell r="BS73">
            <v>13050504</v>
          </cell>
          <cell r="BT73" t="str">
            <v>Tarjetas de Credito</v>
          </cell>
          <cell r="BZ73">
            <v>1508050102</v>
          </cell>
          <cell r="CA73" t="str">
            <v>Mano de Obra Eléctrica</v>
          </cell>
          <cell r="CB73">
            <v>9444600</v>
          </cell>
          <cell r="CC73">
            <v>3456000</v>
          </cell>
          <cell r="CD73">
            <v>0</v>
          </cell>
          <cell r="CE73">
            <v>12900600</v>
          </cell>
        </row>
        <row r="74">
          <cell r="A74">
            <v>13050505</v>
          </cell>
          <cell r="B74" t="str">
            <v>Huespedes En Ccasa DIC 31</v>
          </cell>
          <cell r="H74">
            <v>13050505</v>
          </cell>
          <cell r="I74" t="str">
            <v>Huespedes En Ccasa DIC 31</v>
          </cell>
          <cell r="O74">
            <v>13050505</v>
          </cell>
          <cell r="P74" t="str">
            <v>Huespedes En Ccasa DIC 31</v>
          </cell>
          <cell r="V74">
            <v>13050505</v>
          </cell>
          <cell r="W74" t="str">
            <v>Huespedes En Ccasa DIC 31</v>
          </cell>
          <cell r="AC74">
            <v>13050505</v>
          </cell>
          <cell r="AD74" t="str">
            <v>Huespedes En Ccasa DIC 31</v>
          </cell>
          <cell r="AJ74">
            <v>13050505</v>
          </cell>
          <cell r="AK74" t="str">
            <v>Huespedes En Ccasa DIC 31</v>
          </cell>
          <cell r="AQ74">
            <v>13050505</v>
          </cell>
          <cell r="AR74" t="str">
            <v>Huespedes En Ccasa DIC 31</v>
          </cell>
          <cell r="AX74">
            <v>13050505</v>
          </cell>
          <cell r="AY74" t="str">
            <v>Huespedes En Ccasa DIC 31</v>
          </cell>
          <cell r="BE74">
            <v>13050505</v>
          </cell>
          <cell r="BF74" t="str">
            <v>Huespedes En Ccasa DIC 31</v>
          </cell>
          <cell r="BS74">
            <v>13050505</v>
          </cell>
          <cell r="BT74" t="str">
            <v>Huespedes En Ccasa DIC 31</v>
          </cell>
          <cell r="BZ74">
            <v>1508050103</v>
          </cell>
          <cell r="CA74" t="str">
            <v>Materiales</v>
          </cell>
          <cell r="CB74">
            <v>48201257</v>
          </cell>
          <cell r="CC74">
            <v>9589102</v>
          </cell>
          <cell r="CD74">
            <v>117566</v>
          </cell>
          <cell r="CE74">
            <v>57672793</v>
          </cell>
        </row>
        <row r="75">
          <cell r="A75">
            <v>1310</v>
          </cell>
          <cell r="B75" t="str">
            <v>CUENTAS CORRIENTES COMERC</v>
          </cell>
          <cell r="H75">
            <v>1310</v>
          </cell>
          <cell r="I75" t="str">
            <v>CUENTAS CORRIENTES COMERC</v>
          </cell>
          <cell r="O75">
            <v>1310</v>
          </cell>
          <cell r="P75" t="str">
            <v>CUENTAS CORRIENTES COMERC</v>
          </cell>
          <cell r="V75">
            <v>1310</v>
          </cell>
          <cell r="W75" t="str">
            <v>CUENTAS CORRIENTES COMERC</v>
          </cell>
          <cell r="AC75">
            <v>1310</v>
          </cell>
          <cell r="AD75" t="str">
            <v>CUENTAS CORRIENTES COMERC</v>
          </cell>
          <cell r="AJ75">
            <v>1310</v>
          </cell>
          <cell r="AK75" t="str">
            <v>CUENTAS CORRIENTES COMERC</v>
          </cell>
          <cell r="AQ75">
            <v>1310</v>
          </cell>
          <cell r="AR75" t="str">
            <v>CUENTAS CORRIENTES COMERC</v>
          </cell>
          <cell r="AX75">
            <v>1310</v>
          </cell>
          <cell r="AY75" t="str">
            <v>CUENTAS CORRIENTES COMERC</v>
          </cell>
          <cell r="BE75">
            <v>1310</v>
          </cell>
          <cell r="BF75" t="str">
            <v>CUENTAS CORRIENTES COMERC</v>
          </cell>
          <cell r="BS75">
            <v>1310</v>
          </cell>
          <cell r="BT75" t="str">
            <v>CUENTAS CORRIENTES COMERC</v>
          </cell>
          <cell r="BZ75">
            <v>1508050104</v>
          </cell>
          <cell r="CA75" t="str">
            <v>Contratos Constn. (Mesones Marmol Baño)</v>
          </cell>
          <cell r="CB75">
            <v>1844001</v>
          </cell>
          <cell r="CC75">
            <v>1808121</v>
          </cell>
          <cell r="CD75">
            <v>0</v>
          </cell>
          <cell r="CE75">
            <v>3652122</v>
          </cell>
        </row>
        <row r="76">
          <cell r="A76">
            <v>1325</v>
          </cell>
          <cell r="B76" t="str">
            <v>CUENTAS POR COBRAR A SOCI</v>
          </cell>
          <cell r="H76">
            <v>1325</v>
          </cell>
          <cell r="I76" t="str">
            <v>CUENTAS POR COBRAR A SOCI</v>
          </cell>
          <cell r="O76">
            <v>1325</v>
          </cell>
          <cell r="P76" t="str">
            <v>CUENTAS POR COBRAR A SOCI</v>
          </cell>
          <cell r="V76">
            <v>1325</v>
          </cell>
          <cell r="W76" t="str">
            <v>CUENTAS POR COBRAR A SOCI</v>
          </cell>
          <cell r="AC76">
            <v>1325</v>
          </cell>
          <cell r="AD76" t="str">
            <v>CUENTAS POR COBRAR A SOCI</v>
          </cell>
          <cell r="AJ76">
            <v>1325</v>
          </cell>
          <cell r="AK76" t="str">
            <v>CUENTAS POR COBRAR A SOCI</v>
          </cell>
          <cell r="AQ76">
            <v>1325</v>
          </cell>
          <cell r="AR76" t="str">
            <v>CUENTAS POR COBRAR A SOCI</v>
          </cell>
          <cell r="AX76">
            <v>1325</v>
          </cell>
          <cell r="AY76" t="str">
            <v>CUENTAS POR COBRAR A SOCI</v>
          </cell>
          <cell r="BE76">
            <v>1325</v>
          </cell>
          <cell r="BF76" t="str">
            <v>CUENTAS POR COBRAR A SOCI</v>
          </cell>
          <cell r="BS76">
            <v>1325</v>
          </cell>
          <cell r="BT76" t="str">
            <v>CUENTAS POR COBRAR A SOCI</v>
          </cell>
          <cell r="BZ76">
            <v>1508050105</v>
          </cell>
          <cell r="CA76" t="str">
            <v>Contratos Serv. (Pintura madera)</v>
          </cell>
          <cell r="CB76">
            <v>4920577</v>
          </cell>
          <cell r="CC76">
            <v>0</v>
          </cell>
          <cell r="CD76">
            <v>0</v>
          </cell>
          <cell r="CE76">
            <v>4920577</v>
          </cell>
        </row>
        <row r="77">
          <cell r="A77">
            <v>132505</v>
          </cell>
          <cell r="B77" t="str">
            <v>A SOCIOS</v>
          </cell>
          <cell r="H77">
            <v>132505</v>
          </cell>
          <cell r="I77" t="str">
            <v>A SOCIOS</v>
          </cell>
          <cell r="O77">
            <v>132505</v>
          </cell>
          <cell r="P77" t="str">
            <v>A SOCIOS</v>
          </cell>
          <cell r="V77">
            <v>132505</v>
          </cell>
          <cell r="W77" t="str">
            <v>A SOCIOS</v>
          </cell>
          <cell r="AC77">
            <v>132505</v>
          </cell>
          <cell r="AD77" t="str">
            <v>A SOCIOS</v>
          </cell>
          <cell r="AJ77">
            <v>132505</v>
          </cell>
          <cell r="AK77" t="str">
            <v>A SOCIOS</v>
          </cell>
          <cell r="AQ77">
            <v>132505</v>
          </cell>
          <cell r="AR77" t="str">
            <v>A SOCIOS</v>
          </cell>
          <cell r="AX77">
            <v>132505</v>
          </cell>
          <cell r="AY77" t="str">
            <v>A SOCIOS</v>
          </cell>
          <cell r="BE77">
            <v>132505</v>
          </cell>
          <cell r="BF77" t="str">
            <v>A SOCIOS</v>
          </cell>
          <cell r="BS77">
            <v>132505</v>
          </cell>
          <cell r="BT77" t="str">
            <v>A SOCIOS</v>
          </cell>
          <cell r="BZ77">
            <v>1516</v>
          </cell>
          <cell r="CA77" t="str">
            <v>CONSTRUCCIONES Y EDIFICACIONES</v>
          </cell>
          <cell r="CB77">
            <v>1219110037.6700001</v>
          </cell>
          <cell r="CC77">
            <v>0</v>
          </cell>
          <cell r="CD77">
            <v>0</v>
          </cell>
          <cell r="CE77">
            <v>1219110037.6700001</v>
          </cell>
        </row>
        <row r="78">
          <cell r="A78">
            <v>1330</v>
          </cell>
          <cell r="B78" t="str">
            <v>ANTICIPOS Y AVANCES</v>
          </cell>
          <cell r="H78">
            <v>1330</v>
          </cell>
          <cell r="I78" t="str">
            <v>ANTICIPOS Y AVANCES</v>
          </cell>
          <cell r="O78">
            <v>1330</v>
          </cell>
          <cell r="P78" t="str">
            <v>ANTICIPOS Y AVANCES</v>
          </cell>
          <cell r="V78">
            <v>1330</v>
          </cell>
          <cell r="W78" t="str">
            <v>ANTICIPOS Y AVANCES</v>
          </cell>
          <cell r="AC78">
            <v>1330</v>
          </cell>
          <cell r="AD78" t="str">
            <v>ANTICIPOS Y AVANCES</v>
          </cell>
          <cell r="AJ78">
            <v>1330</v>
          </cell>
          <cell r="AK78" t="str">
            <v>ANTICIPOS Y AVANCES</v>
          </cell>
          <cell r="AQ78">
            <v>1330</v>
          </cell>
          <cell r="AR78" t="str">
            <v>ANTICIPOS Y AVANCES</v>
          </cell>
          <cell r="AX78">
            <v>1330</v>
          </cell>
          <cell r="AY78" t="str">
            <v>ANTICIPOS Y AVANCES</v>
          </cell>
          <cell r="BE78">
            <v>1330</v>
          </cell>
          <cell r="BF78" t="str">
            <v>ANTICIPOS Y AVANCES</v>
          </cell>
          <cell r="BS78">
            <v>1330</v>
          </cell>
          <cell r="BT78" t="str">
            <v>ANTICIPOS Y AVANCES</v>
          </cell>
          <cell r="BZ78">
            <v>151605</v>
          </cell>
          <cell r="CA78" t="str">
            <v>EDIFICIOS</v>
          </cell>
          <cell r="CB78">
            <v>280946235.67000002</v>
          </cell>
          <cell r="CC78">
            <v>0</v>
          </cell>
          <cell r="CD78">
            <v>0</v>
          </cell>
          <cell r="CE78">
            <v>280946235.67000002</v>
          </cell>
        </row>
        <row r="79">
          <cell r="A79">
            <v>133005</v>
          </cell>
          <cell r="B79" t="str">
            <v>A PROVEEDORES</v>
          </cell>
          <cell r="H79">
            <v>133005</v>
          </cell>
          <cell r="I79" t="str">
            <v>A PROVEEDORES</v>
          </cell>
          <cell r="O79">
            <v>133005</v>
          </cell>
          <cell r="P79" t="str">
            <v>A PROVEEDORES</v>
          </cell>
          <cell r="V79">
            <v>133005</v>
          </cell>
          <cell r="W79" t="str">
            <v>A PROVEEDORES</v>
          </cell>
          <cell r="AC79">
            <v>133005</v>
          </cell>
          <cell r="AD79" t="str">
            <v>A PROVEEDORES</v>
          </cell>
          <cell r="AJ79">
            <v>133005</v>
          </cell>
          <cell r="AK79" t="str">
            <v>A PROVEEDORES</v>
          </cell>
          <cell r="AQ79">
            <v>133005</v>
          </cell>
          <cell r="AR79" t="str">
            <v>A PROVEEDORES</v>
          </cell>
          <cell r="AX79">
            <v>133005</v>
          </cell>
          <cell r="AY79" t="str">
            <v>A PROVEEDORES</v>
          </cell>
          <cell r="BE79">
            <v>133005</v>
          </cell>
          <cell r="BF79" t="str">
            <v>A PROVEEDORES</v>
          </cell>
          <cell r="BS79">
            <v>133005</v>
          </cell>
          <cell r="BT79" t="str">
            <v>A PROVEEDORES</v>
          </cell>
          <cell r="BZ79">
            <v>151695</v>
          </cell>
          <cell r="CA79" t="str">
            <v>OTROS</v>
          </cell>
          <cell r="CB79">
            <v>938163802</v>
          </cell>
          <cell r="CC79">
            <v>0</v>
          </cell>
          <cell r="CD79">
            <v>0</v>
          </cell>
          <cell r="CE79">
            <v>938163802</v>
          </cell>
        </row>
        <row r="80">
          <cell r="A80">
            <v>133010</v>
          </cell>
          <cell r="B80" t="str">
            <v>A CONTRATISTAS</v>
          </cell>
          <cell r="H80">
            <v>133010</v>
          </cell>
          <cell r="I80" t="str">
            <v>A CONTRATISTAS</v>
          </cell>
          <cell r="O80">
            <v>133010</v>
          </cell>
          <cell r="P80" t="str">
            <v>A CONTRATISTAS</v>
          </cell>
          <cell r="V80">
            <v>133010</v>
          </cell>
          <cell r="W80" t="str">
            <v>A CONTRATISTAS</v>
          </cell>
          <cell r="AC80">
            <v>133010</v>
          </cell>
          <cell r="AD80" t="str">
            <v>A CONTRATISTAS</v>
          </cell>
          <cell r="AJ80">
            <v>133010</v>
          </cell>
          <cell r="AK80" t="str">
            <v>A CONTRATISTAS</v>
          </cell>
          <cell r="AQ80">
            <v>133010</v>
          </cell>
          <cell r="AR80" t="str">
            <v>A CONTRATISTAS</v>
          </cell>
          <cell r="AX80">
            <v>133010</v>
          </cell>
          <cell r="AY80" t="str">
            <v>A CONTRATISTAS</v>
          </cell>
          <cell r="BE80">
            <v>133010</v>
          </cell>
          <cell r="BF80" t="str">
            <v>A CONTRATISTAS</v>
          </cell>
          <cell r="BS80">
            <v>133010</v>
          </cell>
          <cell r="BT80" t="str">
            <v>A CONTRATISTAS</v>
          </cell>
          <cell r="BZ80">
            <v>1524</v>
          </cell>
          <cell r="CA80" t="str">
            <v>EQUIPO DE OFICINA</v>
          </cell>
          <cell r="CB80">
            <v>61680401.399999999</v>
          </cell>
          <cell r="CC80">
            <v>0</v>
          </cell>
          <cell r="CD80">
            <v>0</v>
          </cell>
          <cell r="CE80">
            <v>61680401.399999999</v>
          </cell>
        </row>
        <row r="81">
          <cell r="A81">
            <v>133015</v>
          </cell>
          <cell r="B81" t="str">
            <v>A TRABAJADORES</v>
          </cell>
          <cell r="H81">
            <v>133015</v>
          </cell>
          <cell r="I81" t="str">
            <v>A TRABAJADORES</v>
          </cell>
          <cell r="O81">
            <v>133015</v>
          </cell>
          <cell r="P81" t="str">
            <v>A TRABAJADORES</v>
          </cell>
          <cell r="V81">
            <v>133015</v>
          </cell>
          <cell r="W81" t="str">
            <v>A TRABAJADORES</v>
          </cell>
          <cell r="AC81">
            <v>133015</v>
          </cell>
          <cell r="AD81" t="str">
            <v>A TRABAJADORES</v>
          </cell>
          <cell r="AJ81">
            <v>133015</v>
          </cell>
          <cell r="AK81" t="str">
            <v>A TRABAJADORES</v>
          </cell>
          <cell r="AQ81">
            <v>133015</v>
          </cell>
          <cell r="AR81" t="str">
            <v>A TRABAJADORES</v>
          </cell>
          <cell r="AX81">
            <v>133015</v>
          </cell>
          <cell r="AY81" t="str">
            <v>A TRABAJADORES</v>
          </cell>
          <cell r="BE81">
            <v>133015</v>
          </cell>
          <cell r="BF81" t="str">
            <v>A TRABAJADORES</v>
          </cell>
          <cell r="BS81">
            <v>133015</v>
          </cell>
          <cell r="BT81" t="str">
            <v>A TRABAJADORES</v>
          </cell>
          <cell r="BZ81">
            <v>152405</v>
          </cell>
          <cell r="CA81" t="str">
            <v>MUEBLES Y ENSERES</v>
          </cell>
          <cell r="CB81">
            <v>20731639.399999999</v>
          </cell>
          <cell r="CC81">
            <v>0</v>
          </cell>
          <cell r="CD81">
            <v>0</v>
          </cell>
          <cell r="CE81">
            <v>20731639.399999999</v>
          </cell>
        </row>
        <row r="82">
          <cell r="A82">
            <v>133095</v>
          </cell>
          <cell r="B82" t="str">
            <v>OTROS</v>
          </cell>
          <cell r="H82">
            <v>133095</v>
          </cell>
          <cell r="I82" t="str">
            <v>OTROS</v>
          </cell>
          <cell r="O82">
            <v>133095</v>
          </cell>
          <cell r="P82" t="str">
            <v>OTROS</v>
          </cell>
          <cell r="V82">
            <v>133095</v>
          </cell>
          <cell r="W82" t="str">
            <v>OTROS</v>
          </cell>
          <cell r="AC82">
            <v>133095</v>
          </cell>
          <cell r="AD82" t="str">
            <v>OTROS</v>
          </cell>
          <cell r="AJ82">
            <v>133095</v>
          </cell>
          <cell r="AK82" t="str">
            <v>OTROS</v>
          </cell>
          <cell r="AQ82">
            <v>133095</v>
          </cell>
          <cell r="AR82" t="str">
            <v>OTROS</v>
          </cell>
          <cell r="AX82">
            <v>133095</v>
          </cell>
          <cell r="AY82" t="str">
            <v>OTROS</v>
          </cell>
          <cell r="BE82">
            <v>133095</v>
          </cell>
          <cell r="BF82" t="str">
            <v>OTROS</v>
          </cell>
          <cell r="BS82">
            <v>133095</v>
          </cell>
          <cell r="BT82" t="str">
            <v>OTROS</v>
          </cell>
          <cell r="BZ82">
            <v>152410</v>
          </cell>
          <cell r="CA82" t="str">
            <v>EQUIPO ELECTRONICO</v>
          </cell>
          <cell r="CB82">
            <v>597400</v>
          </cell>
          <cell r="CC82">
            <v>0</v>
          </cell>
          <cell r="CD82">
            <v>0</v>
          </cell>
          <cell r="CE82">
            <v>597400</v>
          </cell>
        </row>
        <row r="83">
          <cell r="A83">
            <v>1335</v>
          </cell>
          <cell r="B83" t="str">
            <v>DEPOSITOS</v>
          </cell>
          <cell r="H83">
            <v>1335</v>
          </cell>
          <cell r="I83" t="str">
            <v>DEPOSITOS</v>
          </cell>
          <cell r="O83">
            <v>1335</v>
          </cell>
          <cell r="P83" t="str">
            <v>DEPOSITOS</v>
          </cell>
          <cell r="V83">
            <v>1335</v>
          </cell>
          <cell r="W83" t="str">
            <v>DEPOSITOS</v>
          </cell>
          <cell r="AC83">
            <v>1335</v>
          </cell>
          <cell r="AD83" t="str">
            <v>DEPOSITOS</v>
          </cell>
          <cell r="AJ83">
            <v>1335</v>
          </cell>
          <cell r="AK83" t="str">
            <v>DEPOSITOS</v>
          </cell>
          <cell r="AQ83">
            <v>1335</v>
          </cell>
          <cell r="AR83" t="str">
            <v>DEPOSITOS</v>
          </cell>
          <cell r="AX83">
            <v>1335</v>
          </cell>
          <cell r="AY83" t="str">
            <v>DEPOSITOS</v>
          </cell>
          <cell r="BE83">
            <v>1335</v>
          </cell>
          <cell r="BF83" t="str">
            <v>DEPOSITOS</v>
          </cell>
          <cell r="BS83">
            <v>1335</v>
          </cell>
          <cell r="BT83" t="str">
            <v>DEPOSITOS</v>
          </cell>
          <cell r="BZ83">
            <v>152495</v>
          </cell>
          <cell r="CA83" t="str">
            <v>OTROS</v>
          </cell>
          <cell r="CB83">
            <v>40351362</v>
          </cell>
          <cell r="CC83">
            <v>0</v>
          </cell>
          <cell r="CD83">
            <v>0</v>
          </cell>
          <cell r="CE83">
            <v>40351362</v>
          </cell>
        </row>
        <row r="84">
          <cell r="A84">
            <v>1340</v>
          </cell>
          <cell r="B84" t="str">
            <v>PROMESAS DE COMPRA VENTA</v>
          </cell>
          <cell r="H84">
            <v>1340</v>
          </cell>
          <cell r="I84" t="str">
            <v>PROMESAS DE COMPRA VENTA</v>
          </cell>
          <cell r="O84">
            <v>1340</v>
          </cell>
          <cell r="P84" t="str">
            <v>PROMESAS DE COMPRA VENTA</v>
          </cell>
          <cell r="V84">
            <v>1340</v>
          </cell>
          <cell r="W84" t="str">
            <v>PROMESAS DE COMPRA VENTA</v>
          </cell>
          <cell r="AC84">
            <v>1340</v>
          </cell>
          <cell r="AD84" t="str">
            <v>PROMESAS DE COMPRA VENTA</v>
          </cell>
          <cell r="AJ84">
            <v>1340</v>
          </cell>
          <cell r="AK84" t="str">
            <v>PROMESAS DE COMPRA VENTA</v>
          </cell>
          <cell r="AQ84">
            <v>1340</v>
          </cell>
          <cell r="AR84" t="str">
            <v>PROMESAS DE COMPRA VENTA</v>
          </cell>
          <cell r="AX84">
            <v>1340</v>
          </cell>
          <cell r="AY84" t="str">
            <v>PROMESAS DE COMPRA VENTA</v>
          </cell>
          <cell r="BE84">
            <v>1340</v>
          </cell>
          <cell r="BF84" t="str">
            <v>PROMESAS DE COMPRA VENTA</v>
          </cell>
          <cell r="BS84">
            <v>1340</v>
          </cell>
          <cell r="BT84" t="str">
            <v>PROMESAS DE COMPRA VENTA</v>
          </cell>
          <cell r="BZ84">
            <v>1528</v>
          </cell>
          <cell r="CA84" t="str">
            <v>EQUIPO DE COMPUTACION Y COMUNI</v>
          </cell>
          <cell r="CB84">
            <v>331991718</v>
          </cell>
          <cell r="CC84">
            <v>0</v>
          </cell>
          <cell r="CD84">
            <v>0</v>
          </cell>
          <cell r="CE84">
            <v>331991718</v>
          </cell>
        </row>
        <row r="85">
          <cell r="A85">
            <v>1345</v>
          </cell>
          <cell r="B85" t="str">
            <v>INGRESOS POR COBRAR</v>
          </cell>
          <cell r="H85">
            <v>1345</v>
          </cell>
          <cell r="I85" t="str">
            <v>INGRESOS POR COBRAR</v>
          </cell>
          <cell r="O85">
            <v>1345</v>
          </cell>
          <cell r="P85" t="str">
            <v>INGRESOS POR COBRAR</v>
          </cell>
          <cell r="V85">
            <v>1345</v>
          </cell>
          <cell r="W85" t="str">
            <v>INGRESOS POR COBRAR</v>
          </cell>
          <cell r="AC85">
            <v>1345</v>
          </cell>
          <cell r="AD85" t="str">
            <v>INGRESOS POR COBRAR</v>
          </cell>
          <cell r="AJ85">
            <v>1345</v>
          </cell>
          <cell r="AK85" t="str">
            <v>INGRESOS POR COBRAR</v>
          </cell>
          <cell r="AQ85">
            <v>1345</v>
          </cell>
          <cell r="AR85" t="str">
            <v>INGRESOS POR COBRAR</v>
          </cell>
          <cell r="AX85">
            <v>1345</v>
          </cell>
          <cell r="AY85" t="str">
            <v>INGRESOS POR COBRAR</v>
          </cell>
          <cell r="BE85">
            <v>1345</v>
          </cell>
          <cell r="BF85" t="str">
            <v>INGRESOS POR COBRAR</v>
          </cell>
          <cell r="BS85">
            <v>1345</v>
          </cell>
          <cell r="BT85" t="str">
            <v>INGRESOS POR COBRAR</v>
          </cell>
          <cell r="BZ85">
            <v>152805</v>
          </cell>
          <cell r="CA85" t="str">
            <v>EQUIPO PROCESAMIENTO DE DATOS</v>
          </cell>
          <cell r="CB85">
            <v>206506249</v>
          </cell>
          <cell r="CC85">
            <v>0</v>
          </cell>
          <cell r="CD85">
            <v>0</v>
          </cell>
          <cell r="CE85">
            <v>206506249</v>
          </cell>
        </row>
        <row r="86">
          <cell r="A86">
            <v>134505</v>
          </cell>
          <cell r="B86" t="str">
            <v>DIVIDENDOS Y/O PARTICIPAC</v>
          </cell>
          <cell r="H86">
            <v>134505</v>
          </cell>
          <cell r="I86" t="str">
            <v>DIVIDENDOS Y/O PARTICIPAC</v>
          </cell>
          <cell r="O86">
            <v>134505</v>
          </cell>
          <cell r="P86" t="str">
            <v>DIVIDENDOS Y/O PARTICIPAC</v>
          </cell>
          <cell r="V86">
            <v>134505</v>
          </cell>
          <cell r="W86" t="str">
            <v>DIVIDENDOS Y/O PARTICIPAC</v>
          </cell>
          <cell r="AC86">
            <v>134505</v>
          </cell>
          <cell r="AD86" t="str">
            <v>DIVIDENDOS Y/O PARTICIPAC</v>
          </cell>
          <cell r="AJ86">
            <v>134505</v>
          </cell>
          <cell r="AK86" t="str">
            <v>DIVIDENDOS Y/O PARTICIPAC</v>
          </cell>
          <cell r="AQ86">
            <v>134505</v>
          </cell>
          <cell r="AR86" t="str">
            <v>DIVIDENDOS Y/O PARTICIPAC</v>
          </cell>
          <cell r="AX86">
            <v>134505</v>
          </cell>
          <cell r="AY86" t="str">
            <v>DIVIDENDOS Y/O PARTICIPAC</v>
          </cell>
          <cell r="BE86">
            <v>134505</v>
          </cell>
          <cell r="BF86" t="str">
            <v>DIVIDENDOS Y/O PARTICIPAC</v>
          </cell>
          <cell r="BS86">
            <v>134505</v>
          </cell>
          <cell r="BT86" t="str">
            <v>DIVIDENDOS Y/O PARTICIPAC</v>
          </cell>
          <cell r="BZ86">
            <v>152810</v>
          </cell>
          <cell r="CA86" t="str">
            <v>EQUIPOS DE TELECOMUNICACIONES</v>
          </cell>
          <cell r="CB86">
            <v>4452868</v>
          </cell>
          <cell r="CC86">
            <v>0</v>
          </cell>
          <cell r="CD86">
            <v>0</v>
          </cell>
          <cell r="CE86">
            <v>4452868</v>
          </cell>
        </row>
        <row r="87">
          <cell r="A87">
            <v>134510</v>
          </cell>
          <cell r="B87" t="str">
            <v>INTERESES</v>
          </cell>
          <cell r="H87">
            <v>134510</v>
          </cell>
          <cell r="I87" t="str">
            <v>INTERESES</v>
          </cell>
          <cell r="O87">
            <v>134510</v>
          </cell>
          <cell r="P87" t="str">
            <v>INTERESES</v>
          </cell>
          <cell r="V87">
            <v>134510</v>
          </cell>
          <cell r="W87" t="str">
            <v>INTERESES</v>
          </cell>
          <cell r="AC87">
            <v>134510</v>
          </cell>
          <cell r="AD87" t="str">
            <v>INTERESES</v>
          </cell>
          <cell r="AJ87">
            <v>134510</v>
          </cell>
          <cell r="AK87" t="str">
            <v>INTERESES</v>
          </cell>
          <cell r="AQ87">
            <v>134510</v>
          </cell>
          <cell r="AR87" t="str">
            <v>INTERESES</v>
          </cell>
          <cell r="AX87">
            <v>134510</v>
          </cell>
          <cell r="AY87" t="str">
            <v>INTERESES</v>
          </cell>
          <cell r="BE87">
            <v>134510</v>
          </cell>
          <cell r="BF87" t="str">
            <v>INTERESES</v>
          </cell>
          <cell r="BS87">
            <v>134510</v>
          </cell>
          <cell r="BT87" t="str">
            <v>INTERESES</v>
          </cell>
          <cell r="BZ87">
            <v>152895</v>
          </cell>
          <cell r="CA87" t="str">
            <v>OTROS</v>
          </cell>
          <cell r="CB87">
            <v>121032601</v>
          </cell>
          <cell r="CC87">
            <v>0</v>
          </cell>
          <cell r="CD87">
            <v>0</v>
          </cell>
          <cell r="CE87">
            <v>121032601</v>
          </cell>
        </row>
        <row r="88">
          <cell r="A88">
            <v>134515</v>
          </cell>
          <cell r="B88" t="str">
            <v>COMISIONES</v>
          </cell>
          <cell r="H88">
            <v>134515</v>
          </cell>
          <cell r="I88" t="str">
            <v>COMISIONES</v>
          </cell>
          <cell r="O88">
            <v>134515</v>
          </cell>
          <cell r="P88" t="str">
            <v>COMISIONES</v>
          </cell>
          <cell r="V88">
            <v>134515</v>
          </cell>
          <cell r="W88" t="str">
            <v>COMISIONES</v>
          </cell>
          <cell r="AC88">
            <v>134515</v>
          </cell>
          <cell r="AD88" t="str">
            <v>COMISIONES</v>
          </cell>
          <cell r="AJ88">
            <v>134515</v>
          </cell>
          <cell r="AK88" t="str">
            <v>COMISIONES</v>
          </cell>
          <cell r="AQ88">
            <v>134515</v>
          </cell>
          <cell r="AR88" t="str">
            <v>COMISIONES</v>
          </cell>
          <cell r="AX88">
            <v>134515</v>
          </cell>
          <cell r="AY88" t="str">
            <v>COMISIONES</v>
          </cell>
          <cell r="BE88">
            <v>134515</v>
          </cell>
          <cell r="BF88" t="str">
            <v>COMISIONES</v>
          </cell>
          <cell r="BS88">
            <v>134515</v>
          </cell>
          <cell r="BT88" t="str">
            <v>COMISIONES</v>
          </cell>
          <cell r="BZ88">
            <v>1536</v>
          </cell>
          <cell r="CA88" t="str">
            <v>EQUIPO DE HOTELES Y RESTAURANTES</v>
          </cell>
          <cell r="CB88">
            <v>590923354.79999995</v>
          </cell>
          <cell r="CC88">
            <v>0</v>
          </cell>
          <cell r="CD88">
            <v>0</v>
          </cell>
          <cell r="CE88">
            <v>590923354.79999995</v>
          </cell>
        </row>
        <row r="89">
          <cell r="A89">
            <v>134525</v>
          </cell>
          <cell r="B89" t="str">
            <v>SERVICIOS</v>
          </cell>
          <cell r="H89">
            <v>134525</v>
          </cell>
          <cell r="I89" t="str">
            <v>SERVICIOS</v>
          </cell>
          <cell r="O89">
            <v>134525</v>
          </cell>
          <cell r="P89" t="str">
            <v>SERVICIOS</v>
          </cell>
          <cell r="V89">
            <v>134525</v>
          </cell>
          <cell r="W89" t="str">
            <v>SERVICIOS</v>
          </cell>
          <cell r="AC89">
            <v>134525</v>
          </cell>
          <cell r="AD89" t="str">
            <v>SERVICIOS</v>
          </cell>
          <cell r="AJ89">
            <v>134525</v>
          </cell>
          <cell r="AK89" t="str">
            <v>SERVICIOS</v>
          </cell>
          <cell r="AQ89">
            <v>134525</v>
          </cell>
          <cell r="AR89" t="str">
            <v>SERVICIOS</v>
          </cell>
          <cell r="AX89">
            <v>134525</v>
          </cell>
          <cell r="AY89" t="str">
            <v>SERVICIOS</v>
          </cell>
          <cell r="BE89">
            <v>134525</v>
          </cell>
          <cell r="BF89" t="str">
            <v>SERVICIOS</v>
          </cell>
          <cell r="BS89">
            <v>134525</v>
          </cell>
          <cell r="BT89" t="str">
            <v>SERVICIOS</v>
          </cell>
          <cell r="BZ89">
            <v>153605</v>
          </cell>
          <cell r="CA89" t="str">
            <v>DE HABITACIONES</v>
          </cell>
          <cell r="CB89">
            <v>258475059.80000001</v>
          </cell>
          <cell r="CC89">
            <v>0</v>
          </cell>
          <cell r="CD89">
            <v>0</v>
          </cell>
          <cell r="CE89">
            <v>258475059.80000001</v>
          </cell>
        </row>
        <row r="90">
          <cell r="A90">
            <v>134530</v>
          </cell>
          <cell r="B90" t="str">
            <v>ARRENDAMIENTOS</v>
          </cell>
          <cell r="H90">
            <v>134530</v>
          </cell>
          <cell r="I90" t="str">
            <v>ARRENDAMIENTOS</v>
          </cell>
          <cell r="O90">
            <v>134530</v>
          </cell>
          <cell r="P90" t="str">
            <v>ARRENDAMIENTOS</v>
          </cell>
          <cell r="V90">
            <v>134530</v>
          </cell>
          <cell r="W90" t="str">
            <v>ARRENDAMIENTOS</v>
          </cell>
          <cell r="AC90">
            <v>134530</v>
          </cell>
          <cell r="AD90" t="str">
            <v>ARRENDAMIENTOS</v>
          </cell>
          <cell r="AJ90">
            <v>134530</v>
          </cell>
          <cell r="AK90" t="str">
            <v>ARRENDAMIENTOS</v>
          </cell>
          <cell r="AQ90">
            <v>134530</v>
          </cell>
          <cell r="AR90" t="str">
            <v>ARRENDAMIENTOS</v>
          </cell>
          <cell r="AX90">
            <v>134530</v>
          </cell>
          <cell r="AY90" t="str">
            <v>ARRENDAMIENTOS</v>
          </cell>
          <cell r="BE90">
            <v>134530</v>
          </cell>
          <cell r="BF90" t="str">
            <v>ARRENDAMIENTOS</v>
          </cell>
          <cell r="BS90">
            <v>134530</v>
          </cell>
          <cell r="BT90" t="str">
            <v>ARRENDAMIENTOS</v>
          </cell>
          <cell r="BZ90">
            <v>15360501</v>
          </cell>
          <cell r="CA90" t="str">
            <v>Muebles y Equipo de Hotel</v>
          </cell>
          <cell r="CB90">
            <v>81450664.799999997</v>
          </cell>
          <cell r="CC90">
            <v>0</v>
          </cell>
          <cell r="CD90">
            <v>0</v>
          </cell>
          <cell r="CE90">
            <v>81450664.799999997</v>
          </cell>
        </row>
        <row r="91">
          <cell r="A91">
            <v>134595</v>
          </cell>
          <cell r="B91" t="str">
            <v>OTROS</v>
          </cell>
          <cell r="H91">
            <v>134595</v>
          </cell>
          <cell r="I91" t="str">
            <v>OTROS</v>
          </cell>
          <cell r="O91">
            <v>134595</v>
          </cell>
          <cell r="P91" t="str">
            <v>OTROS</v>
          </cell>
          <cell r="V91">
            <v>134595</v>
          </cell>
          <cell r="W91" t="str">
            <v>OTROS</v>
          </cell>
          <cell r="AC91">
            <v>134595</v>
          </cell>
          <cell r="AD91" t="str">
            <v>OTROS</v>
          </cell>
          <cell r="AJ91">
            <v>134595</v>
          </cell>
          <cell r="AK91" t="str">
            <v>OTROS</v>
          </cell>
          <cell r="AQ91">
            <v>134595</v>
          </cell>
          <cell r="AR91" t="str">
            <v>OTROS</v>
          </cell>
          <cell r="AX91">
            <v>134595</v>
          </cell>
          <cell r="AY91" t="str">
            <v>OTROS</v>
          </cell>
          <cell r="BE91">
            <v>134595</v>
          </cell>
          <cell r="BF91" t="str">
            <v>OTROS</v>
          </cell>
          <cell r="BS91">
            <v>134595</v>
          </cell>
          <cell r="BT91" t="str">
            <v>OTROS</v>
          </cell>
          <cell r="BZ91">
            <v>15360502</v>
          </cell>
          <cell r="CA91" t="str">
            <v>Maquinaria y Equip.Electromecanicos</v>
          </cell>
          <cell r="CB91">
            <v>177024395</v>
          </cell>
          <cell r="CC91">
            <v>0</v>
          </cell>
          <cell r="CD91">
            <v>0</v>
          </cell>
          <cell r="CE91">
            <v>177024395</v>
          </cell>
        </row>
        <row r="92">
          <cell r="A92">
            <v>1350</v>
          </cell>
          <cell r="B92" t="str">
            <v>RETENCION SOBRE CONTRATOS</v>
          </cell>
          <cell r="H92">
            <v>1350</v>
          </cell>
          <cell r="I92" t="str">
            <v>RETENCION SOBRE CONTRATOS</v>
          </cell>
          <cell r="O92">
            <v>1350</v>
          </cell>
          <cell r="P92" t="str">
            <v>RETENCION SOBRE CONTRATOS</v>
          </cell>
          <cell r="V92">
            <v>1350</v>
          </cell>
          <cell r="W92" t="str">
            <v>RETENCION SOBRE CONTRATOS</v>
          </cell>
          <cell r="AC92">
            <v>1350</v>
          </cell>
          <cell r="AD92" t="str">
            <v>RETENCION SOBRE CONTRATOS</v>
          </cell>
          <cell r="AJ92">
            <v>1350</v>
          </cell>
          <cell r="AK92" t="str">
            <v>RETENCION SOBRE CONTRATOS</v>
          </cell>
          <cell r="AQ92">
            <v>1350</v>
          </cell>
          <cell r="AR92" t="str">
            <v>RETENCION SOBRE CONTRATOS</v>
          </cell>
          <cell r="AX92">
            <v>1350</v>
          </cell>
          <cell r="AY92" t="str">
            <v>RETENCION SOBRE CONTRATOS</v>
          </cell>
          <cell r="BE92">
            <v>1350</v>
          </cell>
          <cell r="BF92" t="str">
            <v>RETENCION SOBRE CONTRATOS</v>
          </cell>
          <cell r="BS92">
            <v>1350</v>
          </cell>
          <cell r="BT92" t="str">
            <v>RETENCION SOBRE CONTRATOS</v>
          </cell>
          <cell r="BZ92">
            <v>153695</v>
          </cell>
          <cell r="CA92" t="str">
            <v>OTROS</v>
          </cell>
          <cell r="CB92">
            <v>332448295</v>
          </cell>
          <cell r="CC92">
            <v>0</v>
          </cell>
          <cell r="CD92">
            <v>0</v>
          </cell>
          <cell r="CE92">
            <v>332448295</v>
          </cell>
        </row>
        <row r="93">
          <cell r="A93">
            <v>1355</v>
          </cell>
          <cell r="B93" t="str">
            <v>ANTICIPO IMPTOS CONTRIB S</v>
          </cell>
          <cell r="H93">
            <v>1355</v>
          </cell>
          <cell r="I93" t="str">
            <v>ANTICIPO IMPTOS CONTRIB S</v>
          </cell>
          <cell r="O93">
            <v>1355</v>
          </cell>
          <cell r="P93" t="str">
            <v>ANTICIPO IMPTOS CONTRIB S</v>
          </cell>
          <cell r="V93">
            <v>1355</v>
          </cell>
          <cell r="W93" t="str">
            <v>ANTICIPO IMPTOS CONTRIB S</v>
          </cell>
          <cell r="AC93">
            <v>1355</v>
          </cell>
          <cell r="AD93" t="str">
            <v>ANTICIPO IMPTOS CONTRIB S</v>
          </cell>
          <cell r="AJ93">
            <v>1355</v>
          </cell>
          <cell r="AK93" t="str">
            <v>ANTICIPO IMPTOS CONTRIB S</v>
          </cell>
          <cell r="AQ93">
            <v>1355</v>
          </cell>
          <cell r="AR93" t="str">
            <v>ANTICIPO IMPTOS CONTRIB S</v>
          </cell>
          <cell r="AX93">
            <v>1355</v>
          </cell>
          <cell r="AY93" t="str">
            <v>ANTICIPO IMPTOS CONTRIB S</v>
          </cell>
          <cell r="BE93">
            <v>1355</v>
          </cell>
          <cell r="BF93" t="str">
            <v>ANTICIPO IMPTOS CONTRIB S</v>
          </cell>
          <cell r="BS93">
            <v>1355</v>
          </cell>
          <cell r="BT93" t="str">
            <v>ANTICIPO IMPTOS CONTRIB S</v>
          </cell>
          <cell r="BZ93">
            <v>15369501</v>
          </cell>
          <cell r="CA93" t="str">
            <v>Muebles y Equipo Hotel</v>
          </cell>
          <cell r="CB93">
            <v>98095039</v>
          </cell>
          <cell r="CC93">
            <v>0</v>
          </cell>
          <cell r="CD93">
            <v>0</v>
          </cell>
          <cell r="CE93">
            <v>98095039</v>
          </cell>
        </row>
        <row r="94">
          <cell r="A94">
            <v>135505</v>
          </cell>
          <cell r="B94" t="str">
            <v>ANTICIPO DE IMPUESTO DE R</v>
          </cell>
          <cell r="H94">
            <v>135505</v>
          </cell>
          <cell r="I94" t="str">
            <v>ANTICIPO DE IMPUESTO DE R</v>
          </cell>
          <cell r="O94">
            <v>135505</v>
          </cell>
          <cell r="P94" t="str">
            <v>ANTICIPO DE IMPUESTO DE R</v>
          </cell>
          <cell r="V94">
            <v>135505</v>
          </cell>
          <cell r="W94" t="str">
            <v>ANTICIPO DE IMPUESTO DE R</v>
          </cell>
          <cell r="AC94">
            <v>135505</v>
          </cell>
          <cell r="AD94" t="str">
            <v>ANTICIPO DE IMPUESTO DE R</v>
          </cell>
          <cell r="AJ94">
            <v>135505</v>
          </cell>
          <cell r="AK94" t="str">
            <v>ANTICIPO DE IMPUESTO DE R</v>
          </cell>
          <cell r="AQ94">
            <v>135505</v>
          </cell>
          <cell r="AR94" t="str">
            <v>ANTICIPO DE IMPUESTO DE R</v>
          </cell>
          <cell r="AX94">
            <v>135505</v>
          </cell>
          <cell r="AY94" t="str">
            <v>ANTICIPO DE IMPUESTO DE R</v>
          </cell>
          <cell r="BE94">
            <v>135505</v>
          </cell>
          <cell r="BF94" t="str">
            <v>ANTICIPO DE IMPUESTO DE R</v>
          </cell>
          <cell r="BS94">
            <v>135505</v>
          </cell>
          <cell r="BT94" t="str">
            <v>ANTICIPO DE IMPUESTO DE R</v>
          </cell>
          <cell r="BZ94">
            <v>15369502</v>
          </cell>
          <cell r="CA94" t="str">
            <v>Maquinaria y Equipo Eletromecanico</v>
          </cell>
          <cell r="CB94">
            <v>234353256</v>
          </cell>
          <cell r="CC94">
            <v>0</v>
          </cell>
          <cell r="CD94">
            <v>0</v>
          </cell>
          <cell r="CE94">
            <v>234353256</v>
          </cell>
        </row>
        <row r="95">
          <cell r="A95">
            <v>135510</v>
          </cell>
          <cell r="B95" t="str">
            <v>ANTICIPO DE IMPUESTOS DE</v>
          </cell>
          <cell r="H95">
            <v>135510</v>
          </cell>
          <cell r="I95" t="str">
            <v>ANTICIPO DE IMPUESTOS DE</v>
          </cell>
          <cell r="O95">
            <v>135510</v>
          </cell>
          <cell r="P95" t="str">
            <v>ANTICIPO DE IMPUESTOS DE</v>
          </cell>
          <cell r="V95">
            <v>135510</v>
          </cell>
          <cell r="W95" t="str">
            <v>ANTICIPO DE IMPUESTOS DE</v>
          </cell>
          <cell r="AC95">
            <v>135510</v>
          </cell>
          <cell r="AD95" t="str">
            <v>ANTICIPO DE IMPUESTOS DE</v>
          </cell>
          <cell r="AJ95">
            <v>135510</v>
          </cell>
          <cell r="AK95" t="str">
            <v>ANTICIPO DE IMPUESTOS DE</v>
          </cell>
          <cell r="AQ95">
            <v>135510</v>
          </cell>
          <cell r="AR95" t="str">
            <v>ANTICIPO DE IMPUESTOS DE</v>
          </cell>
          <cell r="AX95">
            <v>135510</v>
          </cell>
          <cell r="AY95" t="str">
            <v>ANTICIPO DE IMPUESTOS DE</v>
          </cell>
          <cell r="BE95">
            <v>135510</v>
          </cell>
          <cell r="BF95" t="str">
            <v>ANTICIPO DE IMPUESTOS DE</v>
          </cell>
          <cell r="BS95">
            <v>135510</v>
          </cell>
          <cell r="BT95" t="str">
            <v>ANTICIPO DE IMPUESTOS DE</v>
          </cell>
          <cell r="BZ95">
            <v>1540</v>
          </cell>
          <cell r="CA95" t="str">
            <v>FLOTA Y EQUIPO DE TRANSPORTE</v>
          </cell>
          <cell r="CB95">
            <v>44251465</v>
          </cell>
          <cell r="CC95">
            <v>0</v>
          </cell>
          <cell r="CD95">
            <v>0</v>
          </cell>
          <cell r="CE95">
            <v>44251465</v>
          </cell>
        </row>
        <row r="96">
          <cell r="A96">
            <v>135515</v>
          </cell>
          <cell r="B96" t="str">
            <v>RETENCION EN LA FUENTE</v>
          </cell>
          <cell r="H96">
            <v>135515</v>
          </cell>
          <cell r="I96" t="str">
            <v>RETENCION EN LA FUENTE</v>
          </cell>
          <cell r="O96">
            <v>135515</v>
          </cell>
          <cell r="P96" t="str">
            <v>RETENCION EN LA FUENTE</v>
          </cell>
          <cell r="V96">
            <v>135515</v>
          </cell>
          <cell r="W96" t="str">
            <v>RETENCION EN LA FUENTE</v>
          </cell>
          <cell r="AC96">
            <v>135515</v>
          </cell>
          <cell r="AD96" t="str">
            <v>RETENCION EN LA FUENTE</v>
          </cell>
          <cell r="AJ96">
            <v>135515</v>
          </cell>
          <cell r="AK96" t="str">
            <v>RETENCION EN LA FUENTE</v>
          </cell>
          <cell r="AQ96">
            <v>135515</v>
          </cell>
          <cell r="AR96" t="str">
            <v>RETENCION EN LA FUENTE</v>
          </cell>
          <cell r="AX96">
            <v>135515</v>
          </cell>
          <cell r="AY96" t="str">
            <v>RETENCION EN LA FUENTE</v>
          </cell>
          <cell r="BE96">
            <v>135515</v>
          </cell>
          <cell r="BF96" t="str">
            <v>RETENCION EN LA FUENTE</v>
          </cell>
          <cell r="BS96">
            <v>135515</v>
          </cell>
          <cell r="BT96" t="str">
            <v>RETENCION EN LA FUENTE</v>
          </cell>
          <cell r="BZ96">
            <v>154005</v>
          </cell>
          <cell r="CA96" t="str">
            <v>AUTOS, CAMIONETAS Y CAMPEROS</v>
          </cell>
          <cell r="CB96">
            <v>9325833</v>
          </cell>
          <cell r="CC96">
            <v>0</v>
          </cell>
          <cell r="CD96">
            <v>0</v>
          </cell>
          <cell r="CE96">
            <v>9325833</v>
          </cell>
        </row>
        <row r="97">
          <cell r="A97">
            <v>135517</v>
          </cell>
          <cell r="B97" t="str">
            <v>IMPUESTO A LAS VENTAS RET</v>
          </cell>
          <cell r="H97">
            <v>135517</v>
          </cell>
          <cell r="I97" t="str">
            <v>IMPUESTO A LAS VENTAS RET</v>
          </cell>
          <cell r="O97">
            <v>135517</v>
          </cell>
          <cell r="P97" t="str">
            <v>IMPUESTO A LAS VENTAS RET</v>
          </cell>
          <cell r="V97">
            <v>135517</v>
          </cell>
          <cell r="W97" t="str">
            <v>IMPUESTO A LAS VENTAS RET</v>
          </cell>
          <cell r="AC97">
            <v>135517</v>
          </cell>
          <cell r="AD97" t="str">
            <v>IMPUESTO A LAS VENTAS RET</v>
          </cell>
          <cell r="AJ97">
            <v>135517</v>
          </cell>
          <cell r="AK97" t="str">
            <v>IMPUESTO A LAS VENTAS RET</v>
          </cell>
          <cell r="AQ97">
            <v>135517</v>
          </cell>
          <cell r="AR97" t="str">
            <v>IMPUESTO A LAS VENTAS RET</v>
          </cell>
          <cell r="AX97">
            <v>135517</v>
          </cell>
          <cell r="AY97" t="str">
            <v>IMPUESTO A LAS VENTAS RET</v>
          </cell>
          <cell r="BE97">
            <v>135517</v>
          </cell>
          <cell r="BF97" t="str">
            <v>IMPUESTO A LAS VENTAS RET</v>
          </cell>
          <cell r="BS97">
            <v>135517</v>
          </cell>
          <cell r="BT97" t="str">
            <v>IMPUESTO A LAS VENTAS RET</v>
          </cell>
          <cell r="BZ97">
            <v>154095</v>
          </cell>
          <cell r="CA97" t="str">
            <v>OTROS</v>
          </cell>
          <cell r="CB97">
            <v>34925632</v>
          </cell>
          <cell r="CC97">
            <v>0</v>
          </cell>
          <cell r="CD97">
            <v>0</v>
          </cell>
          <cell r="CE97">
            <v>34925632</v>
          </cell>
        </row>
        <row r="98">
          <cell r="A98">
            <v>135518</v>
          </cell>
          <cell r="B98" t="str">
            <v>IMPUESTO DE INDUSTRIA Y C</v>
          </cell>
          <cell r="H98">
            <v>135518</v>
          </cell>
          <cell r="I98" t="str">
            <v>IMPUESTO DE INDUSTRIA Y C</v>
          </cell>
          <cell r="O98">
            <v>135518</v>
          </cell>
          <cell r="P98" t="str">
            <v>IMPUESTO DE INDUSTRIA Y C</v>
          </cell>
          <cell r="V98">
            <v>135518</v>
          </cell>
          <cell r="W98" t="str">
            <v>IMPUESTO DE INDUSTRIA Y C</v>
          </cell>
          <cell r="AC98">
            <v>135518</v>
          </cell>
          <cell r="AD98" t="str">
            <v>IMPUESTO DE INDUSTRIA Y C</v>
          </cell>
          <cell r="AJ98">
            <v>135518</v>
          </cell>
          <cell r="AK98" t="str">
            <v>IMPUESTO DE INDUSTRIA Y C</v>
          </cell>
          <cell r="AQ98">
            <v>135518</v>
          </cell>
          <cell r="AR98" t="str">
            <v>IMPUESTO DE INDUSTRIA Y C</v>
          </cell>
          <cell r="AX98">
            <v>135518</v>
          </cell>
          <cell r="AY98" t="str">
            <v>IMPUESTO DE INDUSTRIA Y C</v>
          </cell>
          <cell r="BE98">
            <v>135518</v>
          </cell>
          <cell r="BF98" t="str">
            <v>IMPUESTO DE INDUSTRIA Y C</v>
          </cell>
          <cell r="BS98">
            <v>135518</v>
          </cell>
          <cell r="BT98" t="str">
            <v>IMPUESTO DE INDUSTRIA Y C</v>
          </cell>
          <cell r="BZ98">
            <v>1592</v>
          </cell>
          <cell r="CA98" t="str">
            <v>DEPRECIACION ACUMULADA</v>
          </cell>
          <cell r="CB98">
            <v>-2230646513.8699999</v>
          </cell>
          <cell r="CC98">
            <v>0</v>
          </cell>
          <cell r="CD98">
            <v>1836578</v>
          </cell>
          <cell r="CE98">
            <v>-2232483091.8699999</v>
          </cell>
        </row>
        <row r="99">
          <cell r="A99">
            <v>135520</v>
          </cell>
          <cell r="B99" t="str">
            <v>SOBRANTE EN LIQUIDACION P</v>
          </cell>
          <cell r="H99">
            <v>135520</v>
          </cell>
          <cell r="I99" t="str">
            <v>SOBRANTE EN LIQUIDACION P</v>
          </cell>
          <cell r="O99">
            <v>135520</v>
          </cell>
          <cell r="P99" t="str">
            <v>SOBRANTE EN LIQUIDACION P</v>
          </cell>
          <cell r="V99">
            <v>135520</v>
          </cell>
          <cell r="W99" t="str">
            <v>SOBRANTE EN LIQUIDACION P</v>
          </cell>
          <cell r="AC99">
            <v>135520</v>
          </cell>
          <cell r="AD99" t="str">
            <v>SOBRANTE EN LIQUIDACION P</v>
          </cell>
          <cell r="AJ99">
            <v>135520</v>
          </cell>
          <cell r="AK99" t="str">
            <v>SOBRANTE EN LIQUIDACION P</v>
          </cell>
          <cell r="AQ99">
            <v>135520</v>
          </cell>
          <cell r="AR99" t="str">
            <v>SOBRANTE EN LIQUIDACION P</v>
          </cell>
          <cell r="AX99">
            <v>135520</v>
          </cell>
          <cell r="AY99" t="str">
            <v>SOBRANTE EN LIQUIDACION P</v>
          </cell>
          <cell r="BE99">
            <v>135520</v>
          </cell>
          <cell r="BF99" t="str">
            <v>SOBRANTE EN LIQUIDACION P</v>
          </cell>
          <cell r="BS99">
            <v>135520</v>
          </cell>
          <cell r="BT99" t="str">
            <v>SOBRANTE EN LIQUIDACION P</v>
          </cell>
          <cell r="BZ99">
            <v>159205</v>
          </cell>
          <cell r="CA99" t="str">
            <v>CONSTRUCCIONES Y EDIFICACIONES</v>
          </cell>
          <cell r="CB99">
            <v>-1217833744.6700001</v>
          </cell>
          <cell r="CC99">
            <v>0</v>
          </cell>
          <cell r="CD99">
            <v>16576</v>
          </cell>
          <cell r="CE99">
            <v>-1217850320.6700001</v>
          </cell>
        </row>
        <row r="100">
          <cell r="A100">
            <v>135525</v>
          </cell>
          <cell r="B100" t="str">
            <v>CONTRIBUCIONES</v>
          </cell>
          <cell r="H100">
            <v>135525</v>
          </cell>
          <cell r="I100" t="str">
            <v>CONTRIBUCIONES</v>
          </cell>
          <cell r="O100">
            <v>135525</v>
          </cell>
          <cell r="P100" t="str">
            <v>CONTRIBUCIONES</v>
          </cell>
          <cell r="V100">
            <v>135525</v>
          </cell>
          <cell r="W100" t="str">
            <v>CONTRIBUCIONES</v>
          </cell>
          <cell r="AC100">
            <v>135525</v>
          </cell>
          <cell r="AD100" t="str">
            <v>CONTRIBUCIONES</v>
          </cell>
          <cell r="AJ100">
            <v>135525</v>
          </cell>
          <cell r="AK100" t="str">
            <v>CONTRIBUCIONES</v>
          </cell>
          <cell r="AQ100">
            <v>135525</v>
          </cell>
          <cell r="AR100" t="str">
            <v>CONTRIBUCIONES</v>
          </cell>
          <cell r="AX100">
            <v>135525</v>
          </cell>
          <cell r="AY100" t="str">
            <v>CONTRIBUCIONES</v>
          </cell>
          <cell r="BE100">
            <v>135525</v>
          </cell>
          <cell r="BF100" t="str">
            <v>CONTRIBUCIONES</v>
          </cell>
          <cell r="BS100">
            <v>135525</v>
          </cell>
          <cell r="BT100" t="str">
            <v>CONTRIBUCIONES</v>
          </cell>
          <cell r="BZ100">
            <v>15920501</v>
          </cell>
          <cell r="CA100" t="str">
            <v>Construcciones y Edificaciones</v>
          </cell>
          <cell r="CB100">
            <v>-280351747.67000002</v>
          </cell>
          <cell r="CC100">
            <v>0</v>
          </cell>
          <cell r="CD100">
            <v>7721</v>
          </cell>
          <cell r="CE100">
            <v>-280359468.67000002</v>
          </cell>
        </row>
        <row r="101">
          <cell r="A101">
            <v>1360</v>
          </cell>
          <cell r="B101" t="str">
            <v>RECLAMACIONES</v>
          </cell>
          <cell r="H101">
            <v>1360</v>
          </cell>
          <cell r="I101" t="str">
            <v>RECLAMACIONES</v>
          </cell>
          <cell r="O101">
            <v>1360</v>
          </cell>
          <cell r="P101" t="str">
            <v>RECLAMACIONES</v>
          </cell>
          <cell r="V101">
            <v>1360</v>
          </cell>
          <cell r="W101" t="str">
            <v>RECLAMACIONES</v>
          </cell>
          <cell r="AC101">
            <v>1360</v>
          </cell>
          <cell r="AD101" t="str">
            <v>RECLAMACIONES</v>
          </cell>
          <cell r="AJ101">
            <v>1360</v>
          </cell>
          <cell r="AK101" t="str">
            <v>RECLAMACIONES</v>
          </cell>
          <cell r="AQ101">
            <v>1360</v>
          </cell>
          <cell r="AR101" t="str">
            <v>RECLAMACIONES</v>
          </cell>
          <cell r="AX101">
            <v>1360</v>
          </cell>
          <cell r="AY101" t="str">
            <v>RECLAMACIONES</v>
          </cell>
          <cell r="BE101">
            <v>1360</v>
          </cell>
          <cell r="BF101" t="str">
            <v>RECLAMACIONES</v>
          </cell>
          <cell r="BS101">
            <v>1360</v>
          </cell>
          <cell r="BT101" t="str">
            <v>RECLAMACIONES</v>
          </cell>
          <cell r="BZ101">
            <v>15920502</v>
          </cell>
          <cell r="CA101" t="str">
            <v>Otros - Construcciones y Edificaciones</v>
          </cell>
          <cell r="CB101">
            <v>-937481997</v>
          </cell>
          <cell r="CC101">
            <v>0</v>
          </cell>
          <cell r="CD101">
            <v>8855</v>
          </cell>
          <cell r="CE101">
            <v>-937490852</v>
          </cell>
        </row>
        <row r="102">
          <cell r="A102">
            <v>136005</v>
          </cell>
          <cell r="B102" t="str">
            <v>A COMPAÑIAS ASEGURADORAS</v>
          </cell>
          <cell r="H102">
            <v>136005</v>
          </cell>
          <cell r="I102" t="str">
            <v>A COMPAÑIAS ASEGURADORAS</v>
          </cell>
          <cell r="O102">
            <v>136005</v>
          </cell>
          <cell r="P102" t="str">
            <v>A COMPAÑIAS ASEGURADORAS</v>
          </cell>
          <cell r="V102">
            <v>136005</v>
          </cell>
          <cell r="W102" t="str">
            <v>A COMPAÑIAS ASEGURADORAS</v>
          </cell>
          <cell r="AC102">
            <v>136005</v>
          </cell>
          <cell r="AD102" t="str">
            <v>A COMPAÑIAS ASEGURADORAS</v>
          </cell>
          <cell r="AJ102">
            <v>136005</v>
          </cell>
          <cell r="AK102" t="str">
            <v>A COMPAÑIAS ASEGURADORAS</v>
          </cell>
          <cell r="AQ102">
            <v>136005</v>
          </cell>
          <cell r="AR102" t="str">
            <v>A COMPAÑIAS ASEGURADORAS</v>
          </cell>
          <cell r="AX102">
            <v>136005</v>
          </cell>
          <cell r="AY102" t="str">
            <v>A COMPAÑIAS ASEGURADORAS</v>
          </cell>
          <cell r="BE102">
            <v>136005</v>
          </cell>
          <cell r="BF102" t="str">
            <v>A COMPAÑIAS ASEGURADORAS</v>
          </cell>
          <cell r="BS102">
            <v>136005</v>
          </cell>
          <cell r="BT102" t="str">
            <v>A COMPAÑIAS ASEGURADORAS</v>
          </cell>
          <cell r="BZ102">
            <v>159215</v>
          </cell>
          <cell r="CA102" t="str">
            <v>EQUIPO DE OFICINA</v>
          </cell>
          <cell r="CB102">
            <v>-61350983.399999999</v>
          </cell>
          <cell r="CC102">
            <v>0</v>
          </cell>
          <cell r="CD102">
            <v>13830</v>
          </cell>
          <cell r="CE102">
            <v>-61364813.399999999</v>
          </cell>
        </row>
        <row r="103">
          <cell r="A103">
            <v>136010</v>
          </cell>
          <cell r="B103" t="str">
            <v>A TRANSPORTADORES</v>
          </cell>
          <cell r="H103">
            <v>136010</v>
          </cell>
          <cell r="I103" t="str">
            <v>A TRANSPORTADORES</v>
          </cell>
          <cell r="O103">
            <v>136010</v>
          </cell>
          <cell r="P103" t="str">
            <v>A TRANSPORTADORES</v>
          </cell>
          <cell r="V103">
            <v>136010</v>
          </cell>
          <cell r="W103" t="str">
            <v>A TRANSPORTADORES</v>
          </cell>
          <cell r="AC103">
            <v>136010</v>
          </cell>
          <cell r="AD103" t="str">
            <v>A TRANSPORTADORES</v>
          </cell>
          <cell r="AJ103">
            <v>136010</v>
          </cell>
          <cell r="AK103" t="str">
            <v>A TRANSPORTADORES</v>
          </cell>
          <cell r="AQ103">
            <v>136010</v>
          </cell>
          <cell r="AR103" t="str">
            <v>A TRANSPORTADORES</v>
          </cell>
          <cell r="AX103">
            <v>136010</v>
          </cell>
          <cell r="AY103" t="str">
            <v>A TRANSPORTADORES</v>
          </cell>
          <cell r="BE103">
            <v>136010</v>
          </cell>
          <cell r="BF103" t="str">
            <v>A TRANSPORTADORES</v>
          </cell>
          <cell r="BS103">
            <v>136010</v>
          </cell>
          <cell r="BT103" t="str">
            <v>A TRANSPORTADORES</v>
          </cell>
          <cell r="BZ103">
            <v>15921501</v>
          </cell>
          <cell r="CA103" t="str">
            <v>Equipo de Oficina</v>
          </cell>
          <cell r="CB103">
            <v>-21026028.399999999</v>
          </cell>
          <cell r="CC103">
            <v>0</v>
          </cell>
          <cell r="CD103">
            <v>13053</v>
          </cell>
          <cell r="CE103">
            <v>-21039081.399999999</v>
          </cell>
        </row>
        <row r="104">
          <cell r="A104">
            <v>136095</v>
          </cell>
          <cell r="B104" t="str">
            <v>OTROS</v>
          </cell>
          <cell r="H104">
            <v>136095</v>
          </cell>
          <cell r="I104" t="str">
            <v>OTROS</v>
          </cell>
          <cell r="O104">
            <v>136095</v>
          </cell>
          <cell r="P104" t="str">
            <v>OTROS</v>
          </cell>
          <cell r="V104">
            <v>136095</v>
          </cell>
          <cell r="W104" t="str">
            <v>OTROS</v>
          </cell>
          <cell r="AC104">
            <v>136095</v>
          </cell>
          <cell r="AD104" t="str">
            <v>OTROS</v>
          </cell>
          <cell r="AJ104">
            <v>136095</v>
          </cell>
          <cell r="AK104" t="str">
            <v>OTROS</v>
          </cell>
          <cell r="AQ104">
            <v>136095</v>
          </cell>
          <cell r="AR104" t="str">
            <v>OTROS</v>
          </cell>
          <cell r="AX104">
            <v>136095</v>
          </cell>
          <cell r="AY104" t="str">
            <v>OTROS</v>
          </cell>
          <cell r="BE104">
            <v>136095</v>
          </cell>
          <cell r="BF104" t="str">
            <v>OTROS</v>
          </cell>
          <cell r="BS104">
            <v>136095</v>
          </cell>
          <cell r="BT104" t="str">
            <v>OTROS</v>
          </cell>
          <cell r="BZ104">
            <v>15921502</v>
          </cell>
          <cell r="CA104" t="str">
            <v>Otros - Equipo de Oficina</v>
          </cell>
          <cell r="CB104">
            <v>-40324955</v>
          </cell>
          <cell r="CC104">
            <v>0</v>
          </cell>
          <cell r="CD104">
            <v>777</v>
          </cell>
          <cell r="CE104">
            <v>-40325732</v>
          </cell>
        </row>
        <row r="105">
          <cell r="A105">
            <v>1365</v>
          </cell>
          <cell r="B105" t="str">
            <v>CUENTAS POR COBRAR A TRAB</v>
          </cell>
          <cell r="H105">
            <v>1365</v>
          </cell>
          <cell r="I105" t="str">
            <v>CUENTAS POR COBRAR A TRAB</v>
          </cell>
          <cell r="O105">
            <v>1365</v>
          </cell>
          <cell r="P105" t="str">
            <v>CUENTAS POR COBRAR A TRAB</v>
          </cell>
          <cell r="V105">
            <v>1365</v>
          </cell>
          <cell r="W105" t="str">
            <v>CUENTAS POR COBRAR A TRAB</v>
          </cell>
          <cell r="AC105">
            <v>1365</v>
          </cell>
          <cell r="AD105" t="str">
            <v>CUENTAS POR COBRAR A TRAB</v>
          </cell>
          <cell r="AJ105">
            <v>1365</v>
          </cell>
          <cell r="AK105" t="str">
            <v>CUENTAS POR COBRAR A TRAB</v>
          </cell>
          <cell r="AQ105">
            <v>1365</v>
          </cell>
          <cell r="AR105" t="str">
            <v>CUENTAS POR COBRAR A TRAB</v>
          </cell>
          <cell r="AX105">
            <v>1365</v>
          </cell>
          <cell r="AY105" t="str">
            <v>CUENTAS POR COBRAR A TRAB</v>
          </cell>
          <cell r="BE105">
            <v>1365</v>
          </cell>
          <cell r="BF105" t="str">
            <v>CUENTAS POR COBRAR A TRAB</v>
          </cell>
          <cell r="BS105">
            <v>1365</v>
          </cell>
          <cell r="BT105" t="str">
            <v>CUENTAS POR COBRAR A TRAB</v>
          </cell>
          <cell r="BZ105">
            <v>159220</v>
          </cell>
          <cell r="CA105" t="str">
            <v>EQUIPO DE COMPUTACIÓN Y COMUNICACIÓN</v>
          </cell>
          <cell r="CB105">
            <v>-331014220</v>
          </cell>
          <cell r="CC105">
            <v>0</v>
          </cell>
          <cell r="CD105">
            <v>80011</v>
          </cell>
          <cell r="CE105">
            <v>-331094231</v>
          </cell>
        </row>
        <row r="106">
          <cell r="A106">
            <v>136595</v>
          </cell>
          <cell r="B106" t="str">
            <v>OTROS</v>
          </cell>
          <cell r="H106">
            <v>136595</v>
          </cell>
          <cell r="I106" t="str">
            <v>OTROS</v>
          </cell>
          <cell r="O106">
            <v>136595</v>
          </cell>
          <cell r="P106" t="str">
            <v>OTROS</v>
          </cell>
          <cell r="V106">
            <v>136595</v>
          </cell>
          <cell r="W106" t="str">
            <v>OTROS</v>
          </cell>
          <cell r="AC106">
            <v>136595</v>
          </cell>
          <cell r="AD106" t="str">
            <v>OTROS</v>
          </cell>
          <cell r="AJ106">
            <v>136595</v>
          </cell>
          <cell r="AK106" t="str">
            <v>OTROS</v>
          </cell>
          <cell r="AQ106">
            <v>136595</v>
          </cell>
          <cell r="AR106" t="str">
            <v>OTROS</v>
          </cell>
          <cell r="AX106">
            <v>136595</v>
          </cell>
          <cell r="AY106" t="str">
            <v>OTROS</v>
          </cell>
          <cell r="BE106">
            <v>136595</v>
          </cell>
          <cell r="BF106" t="str">
            <v>OTROS</v>
          </cell>
          <cell r="BS106">
            <v>136595</v>
          </cell>
          <cell r="BT106" t="str">
            <v>OTROS</v>
          </cell>
          <cell r="BZ106">
            <v>15922001</v>
          </cell>
          <cell r="CA106" t="str">
            <v>Equipo de Computación y Comunicación</v>
          </cell>
          <cell r="CB106">
            <v>-210027234</v>
          </cell>
          <cell r="CC106">
            <v>0</v>
          </cell>
          <cell r="CD106">
            <v>75515</v>
          </cell>
          <cell r="CE106">
            <v>-210102749</v>
          </cell>
        </row>
        <row r="107">
          <cell r="A107">
            <v>1370</v>
          </cell>
          <cell r="B107" t="str">
            <v>PRESTAMOS A PARTICULARES</v>
          </cell>
          <cell r="H107">
            <v>1370</v>
          </cell>
          <cell r="I107" t="str">
            <v>PRESTAMOS A PARTICULARES</v>
          </cell>
          <cell r="O107">
            <v>1370</v>
          </cell>
          <cell r="P107" t="str">
            <v>PRESTAMOS A PARTICULARES</v>
          </cell>
          <cell r="V107">
            <v>1370</v>
          </cell>
          <cell r="W107" t="str">
            <v>PRESTAMOS A PARTICULARES</v>
          </cell>
          <cell r="AC107">
            <v>1370</v>
          </cell>
          <cell r="AD107" t="str">
            <v>PRESTAMOS A PARTICULARES</v>
          </cell>
          <cell r="AJ107">
            <v>1370</v>
          </cell>
          <cell r="AK107" t="str">
            <v>PRESTAMOS A PARTICULARES</v>
          </cell>
          <cell r="AQ107">
            <v>1370</v>
          </cell>
          <cell r="AR107" t="str">
            <v>PRESTAMOS A PARTICULARES</v>
          </cell>
          <cell r="AX107">
            <v>1370</v>
          </cell>
          <cell r="AY107" t="str">
            <v>PRESTAMOS A PARTICULARES</v>
          </cell>
          <cell r="BE107">
            <v>1370</v>
          </cell>
          <cell r="BF107" t="str">
            <v>PRESTAMOS A PARTICULARES</v>
          </cell>
          <cell r="BS107">
            <v>1370</v>
          </cell>
          <cell r="BT107" t="str">
            <v>PRESTAMOS A PARTICULARES</v>
          </cell>
          <cell r="BZ107">
            <v>15922002</v>
          </cell>
          <cell r="CA107" t="str">
            <v>Otros - Eq. Comp. Comunicación</v>
          </cell>
          <cell r="CB107">
            <v>-120986986</v>
          </cell>
          <cell r="CC107">
            <v>0</v>
          </cell>
          <cell r="CD107">
            <v>4496</v>
          </cell>
          <cell r="CE107">
            <v>-120991482</v>
          </cell>
        </row>
        <row r="108">
          <cell r="A108">
            <v>137005</v>
          </cell>
          <cell r="B108" t="str">
            <v>CON GARANTIA REAL</v>
          </cell>
          <cell r="H108">
            <v>137005</v>
          </cell>
          <cell r="I108" t="str">
            <v>CON GARANTIA REAL</v>
          </cell>
          <cell r="O108">
            <v>137005</v>
          </cell>
          <cell r="P108" t="str">
            <v>CON GARANTIA REAL</v>
          </cell>
          <cell r="V108">
            <v>137005</v>
          </cell>
          <cell r="W108" t="str">
            <v>CON GARANTIA REAL</v>
          </cell>
          <cell r="AC108">
            <v>137005</v>
          </cell>
          <cell r="AD108" t="str">
            <v>CON GARANTIA REAL</v>
          </cell>
          <cell r="AJ108">
            <v>137005</v>
          </cell>
          <cell r="AK108" t="str">
            <v>CON GARANTIA REAL</v>
          </cell>
          <cell r="AQ108">
            <v>137005</v>
          </cell>
          <cell r="AR108" t="str">
            <v>CON GARANTIA REAL</v>
          </cell>
          <cell r="AX108">
            <v>137005</v>
          </cell>
          <cell r="AY108" t="str">
            <v>CON GARANTIA REAL</v>
          </cell>
          <cell r="BE108">
            <v>137005</v>
          </cell>
          <cell r="BF108" t="str">
            <v>CON GARANTIA REAL</v>
          </cell>
          <cell r="BS108">
            <v>137005</v>
          </cell>
          <cell r="BT108" t="str">
            <v>CON GARANTIA REAL</v>
          </cell>
          <cell r="BZ108">
            <v>159230</v>
          </cell>
          <cell r="CA108" t="str">
            <v>EQUIPO DE HOTELES Y RESTAURANTES</v>
          </cell>
          <cell r="CB108">
            <v>-576196100.79999995</v>
          </cell>
          <cell r="CC108">
            <v>0</v>
          </cell>
          <cell r="CD108">
            <v>1726161</v>
          </cell>
          <cell r="CE108">
            <v>-577922261.79999995</v>
          </cell>
        </row>
        <row r="109">
          <cell r="A109">
            <v>137010</v>
          </cell>
          <cell r="B109" t="str">
            <v>CON GARANTIA PERSONAL</v>
          </cell>
          <cell r="H109">
            <v>137010</v>
          </cell>
          <cell r="I109" t="str">
            <v>CON GARANTIA PERSONAL</v>
          </cell>
          <cell r="O109">
            <v>137010</v>
          </cell>
          <cell r="P109" t="str">
            <v>CON GARANTIA PERSONAL</v>
          </cell>
          <cell r="V109">
            <v>137010</v>
          </cell>
          <cell r="W109" t="str">
            <v>CON GARANTIA PERSONAL</v>
          </cell>
          <cell r="AC109">
            <v>137010</v>
          </cell>
          <cell r="AD109" t="str">
            <v>CON GARANTIA PERSONAL</v>
          </cell>
          <cell r="AJ109">
            <v>137010</v>
          </cell>
          <cell r="AK109" t="str">
            <v>CON GARANTIA PERSONAL</v>
          </cell>
          <cell r="AQ109">
            <v>137010</v>
          </cell>
          <cell r="AR109" t="str">
            <v>CON GARANTIA PERSONAL</v>
          </cell>
          <cell r="AX109">
            <v>137010</v>
          </cell>
          <cell r="AY109" t="str">
            <v>CON GARANTIA PERSONAL</v>
          </cell>
          <cell r="BE109">
            <v>137010</v>
          </cell>
          <cell r="BF109" t="str">
            <v>CON GARANTIA PERSONAL</v>
          </cell>
          <cell r="BS109">
            <v>137010</v>
          </cell>
          <cell r="BT109" t="str">
            <v>CON GARANTIA PERSONAL</v>
          </cell>
          <cell r="BZ109">
            <v>15923001</v>
          </cell>
          <cell r="CA109" t="str">
            <v>Muebles y Equipo Hotel</v>
          </cell>
          <cell r="CB109">
            <v>-79744292.799999997</v>
          </cell>
          <cell r="CC109">
            <v>0</v>
          </cell>
          <cell r="CD109">
            <v>524372</v>
          </cell>
          <cell r="CE109">
            <v>-80268664.799999997</v>
          </cell>
        </row>
        <row r="110">
          <cell r="A110">
            <v>1375</v>
          </cell>
          <cell r="B110" t="str">
            <v>CUENTAS EN PARTICIPACION</v>
          </cell>
          <cell r="H110">
            <v>1375</v>
          </cell>
          <cell r="I110" t="str">
            <v>CUENTAS EN PARTICIPACION</v>
          </cell>
          <cell r="O110">
            <v>1375</v>
          </cell>
          <cell r="P110" t="str">
            <v>CUENTAS EN PARTICIPACION</v>
          </cell>
          <cell r="V110">
            <v>1375</v>
          </cell>
          <cell r="W110" t="str">
            <v>CUENTAS EN PARTICIPACION</v>
          </cell>
          <cell r="AC110">
            <v>1375</v>
          </cell>
          <cell r="AD110" t="str">
            <v>CUENTAS EN PARTICIPACION</v>
          </cell>
          <cell r="AJ110">
            <v>1375</v>
          </cell>
          <cell r="AK110" t="str">
            <v>CUENTAS EN PARTICIPACION</v>
          </cell>
          <cell r="AQ110">
            <v>1375</v>
          </cell>
          <cell r="AR110" t="str">
            <v>CUENTAS EN PARTICIPACION</v>
          </cell>
          <cell r="AX110">
            <v>1375</v>
          </cell>
          <cell r="AY110" t="str">
            <v>CUENTAS EN PARTICIPACION</v>
          </cell>
          <cell r="BE110">
            <v>1375</v>
          </cell>
          <cell r="BF110" t="str">
            <v>CUENTAS EN PARTICIPACION</v>
          </cell>
          <cell r="BS110">
            <v>1375</v>
          </cell>
          <cell r="BT110" t="str">
            <v>CUENTAS EN PARTICIPACION</v>
          </cell>
          <cell r="BZ110">
            <v>15923002</v>
          </cell>
          <cell r="CA110" t="str">
            <v>Maquinaria y Equipo Electronico</v>
          </cell>
          <cell r="CB110">
            <v>-165923909</v>
          </cell>
          <cell r="CC110">
            <v>0</v>
          </cell>
          <cell r="CD110">
            <v>1019300</v>
          </cell>
          <cell r="CE110">
            <v>-166943209</v>
          </cell>
        </row>
        <row r="111">
          <cell r="A111">
            <v>1380</v>
          </cell>
          <cell r="B111" t="str">
            <v>DEUDORES VARIOS</v>
          </cell>
          <cell r="H111">
            <v>1380</v>
          </cell>
          <cell r="I111" t="str">
            <v>DEUDORES VARIOS</v>
          </cell>
          <cell r="O111">
            <v>1380</v>
          </cell>
          <cell r="P111" t="str">
            <v>DEUDORES VARIOS</v>
          </cell>
          <cell r="V111">
            <v>1380</v>
          </cell>
          <cell r="W111" t="str">
            <v>DEUDORES VARIOS</v>
          </cell>
          <cell r="AC111">
            <v>1380</v>
          </cell>
          <cell r="AD111" t="str">
            <v>DEUDORES VARIOS</v>
          </cell>
          <cell r="AJ111">
            <v>1380</v>
          </cell>
          <cell r="AK111" t="str">
            <v>DEUDORES VARIOS</v>
          </cell>
          <cell r="AQ111">
            <v>1380</v>
          </cell>
          <cell r="AR111" t="str">
            <v>DEUDORES VARIOS</v>
          </cell>
          <cell r="AX111">
            <v>1380</v>
          </cell>
          <cell r="AY111" t="str">
            <v>DEUDORES VARIOS</v>
          </cell>
          <cell r="BE111">
            <v>1380</v>
          </cell>
          <cell r="BF111" t="str">
            <v>DEUDORES VARIOS</v>
          </cell>
          <cell r="BS111">
            <v>1380</v>
          </cell>
          <cell r="BT111" t="str">
            <v>DEUDORES VARIOS</v>
          </cell>
          <cell r="BZ111">
            <v>15923003</v>
          </cell>
          <cell r="CA111" t="str">
            <v>Otros- Muebles y Enseres</v>
          </cell>
          <cell r="CB111">
            <v>-97899577</v>
          </cell>
          <cell r="CC111">
            <v>0</v>
          </cell>
          <cell r="CD111">
            <v>5349</v>
          </cell>
          <cell r="CE111">
            <v>-97904926</v>
          </cell>
        </row>
        <row r="112">
          <cell r="A112">
            <v>138025</v>
          </cell>
          <cell r="B112" t="str">
            <v>PAGOS POR CUENTAS DE TERC</v>
          </cell>
          <cell r="H112">
            <v>138025</v>
          </cell>
          <cell r="I112" t="str">
            <v>PAGOS POR CUENTAS DE TERC</v>
          </cell>
          <cell r="O112">
            <v>138025</v>
          </cell>
          <cell r="P112" t="str">
            <v>PAGOS POR CUENTAS DE TERC</v>
          </cell>
          <cell r="V112">
            <v>138025</v>
          </cell>
          <cell r="W112" t="str">
            <v>PAGOS POR CUENTAS DE TERC</v>
          </cell>
          <cell r="AC112">
            <v>138025</v>
          </cell>
          <cell r="AD112" t="str">
            <v>PAGOS POR CUENTAS DE TERC</v>
          </cell>
          <cell r="AJ112">
            <v>138025</v>
          </cell>
          <cell r="AK112" t="str">
            <v>PAGOS POR CUENTAS DE TERC</v>
          </cell>
          <cell r="AQ112">
            <v>138025</v>
          </cell>
          <cell r="AR112" t="str">
            <v>PAGOS POR CUENTAS DE TERC</v>
          </cell>
          <cell r="AX112">
            <v>138025</v>
          </cell>
          <cell r="AY112" t="str">
            <v>PAGOS POR CUENTAS DE TERC</v>
          </cell>
          <cell r="BE112">
            <v>138025</v>
          </cell>
          <cell r="BF112" t="str">
            <v>PAGOS POR CUENTAS DE TERC</v>
          </cell>
          <cell r="BS112">
            <v>138025</v>
          </cell>
          <cell r="BT112" t="str">
            <v>PAGOS POR CUENTAS DE TERC</v>
          </cell>
          <cell r="BZ112">
            <v>15923004</v>
          </cell>
          <cell r="CA112" t="str">
            <v>Otros-Maquinaria y Equipo</v>
          </cell>
          <cell r="CB112">
            <v>-232628322</v>
          </cell>
          <cell r="CC112">
            <v>0</v>
          </cell>
          <cell r="CD112">
            <v>177140</v>
          </cell>
          <cell r="CE112">
            <v>-232805462</v>
          </cell>
        </row>
        <row r="113">
          <cell r="A113">
            <v>138095</v>
          </cell>
          <cell r="B113" t="str">
            <v>OTROS</v>
          </cell>
          <cell r="H113">
            <v>138095</v>
          </cell>
          <cell r="I113" t="str">
            <v>OTROS</v>
          </cell>
          <cell r="O113">
            <v>138095</v>
          </cell>
          <cell r="P113" t="str">
            <v>OTROS</v>
          </cell>
          <cell r="V113">
            <v>138095</v>
          </cell>
          <cell r="W113" t="str">
            <v>OTROS</v>
          </cell>
          <cell r="AC113">
            <v>138095</v>
          </cell>
          <cell r="AD113" t="str">
            <v>OTROS</v>
          </cell>
          <cell r="AJ113">
            <v>138095</v>
          </cell>
          <cell r="AK113" t="str">
            <v>OTROS</v>
          </cell>
          <cell r="AQ113">
            <v>138095</v>
          </cell>
          <cell r="AR113" t="str">
            <v>OTROS</v>
          </cell>
          <cell r="AX113">
            <v>138095</v>
          </cell>
          <cell r="AY113" t="str">
            <v>OTROS</v>
          </cell>
          <cell r="BE113">
            <v>138095</v>
          </cell>
          <cell r="BF113" t="str">
            <v>OTROS</v>
          </cell>
          <cell r="BS113">
            <v>138095</v>
          </cell>
          <cell r="BT113" t="str">
            <v>OTROS</v>
          </cell>
          <cell r="BZ113">
            <v>159235</v>
          </cell>
          <cell r="CA113" t="str">
            <v>FLOTA Y EQUIPO DE TRANSPORTE</v>
          </cell>
          <cell r="CB113">
            <v>-44251465</v>
          </cell>
          <cell r="CC113">
            <v>0</v>
          </cell>
          <cell r="CD113">
            <v>0</v>
          </cell>
          <cell r="CE113">
            <v>-44251465</v>
          </cell>
        </row>
        <row r="114">
          <cell r="A114">
            <v>1385</v>
          </cell>
          <cell r="B114" t="str">
            <v>DERECHOS DE RECOMPRA CART</v>
          </cell>
          <cell r="H114">
            <v>1385</v>
          </cell>
          <cell r="I114" t="str">
            <v>DERECHOS DE RECOMPRA CART</v>
          </cell>
          <cell r="O114">
            <v>1385</v>
          </cell>
          <cell r="P114" t="str">
            <v>DERECHOS DE RECOMPRA CART</v>
          </cell>
          <cell r="V114">
            <v>1385</v>
          </cell>
          <cell r="W114" t="str">
            <v>DERECHOS DE RECOMPRA CART</v>
          </cell>
          <cell r="AC114">
            <v>1385</v>
          </cell>
          <cell r="AD114" t="str">
            <v>DERECHOS DE RECOMPRA CART</v>
          </cell>
          <cell r="AJ114">
            <v>1385</v>
          </cell>
          <cell r="AK114" t="str">
            <v>DERECHOS DE RECOMPRA CART</v>
          </cell>
          <cell r="AQ114">
            <v>1385</v>
          </cell>
          <cell r="AR114" t="str">
            <v>DERECHOS DE RECOMPRA CART</v>
          </cell>
          <cell r="AX114">
            <v>1385</v>
          </cell>
          <cell r="AY114" t="str">
            <v>DERECHOS DE RECOMPRA CART</v>
          </cell>
          <cell r="BE114">
            <v>1385</v>
          </cell>
          <cell r="BF114" t="str">
            <v>DERECHOS DE RECOMPRA CART</v>
          </cell>
          <cell r="BS114">
            <v>1385</v>
          </cell>
          <cell r="BT114" t="str">
            <v>DERECHOS DE RECOMPRA CART</v>
          </cell>
          <cell r="BZ114">
            <v>15923501</v>
          </cell>
          <cell r="CA114" t="str">
            <v>Flota y Equipo de transporte</v>
          </cell>
          <cell r="CB114">
            <v>-9325833</v>
          </cell>
          <cell r="CC114">
            <v>0</v>
          </cell>
          <cell r="CD114">
            <v>0</v>
          </cell>
          <cell r="CE114">
            <v>-9325833</v>
          </cell>
        </row>
        <row r="115">
          <cell r="A115">
            <v>1390</v>
          </cell>
          <cell r="B115" t="str">
            <v>DEUDAS DE DIFICIL COBRO</v>
          </cell>
          <cell r="H115">
            <v>1390</v>
          </cell>
          <cell r="I115" t="str">
            <v>DEUDAS DE DIFICIL COBRO</v>
          </cell>
          <cell r="O115">
            <v>1390</v>
          </cell>
          <cell r="P115" t="str">
            <v>DEUDAS DE DIFICIL COBRO</v>
          </cell>
          <cell r="V115">
            <v>1390</v>
          </cell>
          <cell r="W115" t="str">
            <v>DEUDAS DE DIFICIL COBRO</v>
          </cell>
          <cell r="AC115">
            <v>1390</v>
          </cell>
          <cell r="AD115" t="str">
            <v>DEUDAS DE DIFICIL COBRO</v>
          </cell>
          <cell r="AJ115">
            <v>1390</v>
          </cell>
          <cell r="AK115" t="str">
            <v>DEUDAS DE DIFICIL COBRO</v>
          </cell>
          <cell r="AQ115">
            <v>1390</v>
          </cell>
          <cell r="AR115" t="str">
            <v>DEUDAS DE DIFICIL COBRO</v>
          </cell>
          <cell r="AX115">
            <v>1390</v>
          </cell>
          <cell r="AY115" t="str">
            <v>DEUDAS DE DIFICIL COBRO</v>
          </cell>
          <cell r="BE115">
            <v>1390</v>
          </cell>
          <cell r="BF115" t="str">
            <v>DEUDAS DE DIFICIL COBRO</v>
          </cell>
          <cell r="BS115">
            <v>1390</v>
          </cell>
          <cell r="BT115" t="str">
            <v>DEUDAS DE DIFICIL COBRO</v>
          </cell>
          <cell r="BZ115">
            <v>15923502</v>
          </cell>
          <cell r="CA115" t="str">
            <v>Otros</v>
          </cell>
          <cell r="CB115">
            <v>-34925632</v>
          </cell>
          <cell r="CC115">
            <v>0</v>
          </cell>
          <cell r="CD115">
            <v>0</v>
          </cell>
          <cell r="CE115">
            <v>-34925632</v>
          </cell>
        </row>
        <row r="116">
          <cell r="A116">
            <v>139001</v>
          </cell>
          <cell r="B116" t="str">
            <v>CLIENTES EN LIQUIDACION</v>
          </cell>
          <cell r="H116">
            <v>139001</v>
          </cell>
          <cell r="I116" t="str">
            <v>CLIENTES EN LIQUIDACION</v>
          </cell>
          <cell r="O116">
            <v>139001</v>
          </cell>
          <cell r="P116" t="str">
            <v>CLIENTES EN LIQUIDACION</v>
          </cell>
          <cell r="V116">
            <v>139001</v>
          </cell>
          <cell r="W116" t="str">
            <v>CLIENTES EN LIQUIDACION</v>
          </cell>
          <cell r="AC116">
            <v>139001</v>
          </cell>
          <cell r="AD116" t="str">
            <v>CLIENTES EN LIQUIDACION</v>
          </cell>
          <cell r="AJ116">
            <v>139001</v>
          </cell>
          <cell r="AK116" t="str">
            <v>CLIENTES EN LIQUIDACION</v>
          </cell>
          <cell r="AQ116">
            <v>139001</v>
          </cell>
          <cell r="AR116" t="str">
            <v>CLIENTES EN LIQUIDACION</v>
          </cell>
          <cell r="AX116">
            <v>139001</v>
          </cell>
          <cell r="AY116" t="str">
            <v>CLIENTES EN LIQUIDACION</v>
          </cell>
          <cell r="BE116">
            <v>139001</v>
          </cell>
          <cell r="BF116" t="str">
            <v>CLIENTES EN LIQUIDACION</v>
          </cell>
          <cell r="BS116">
            <v>139001</v>
          </cell>
          <cell r="BT116" t="str">
            <v>CLIENTES EN LIQUIDACION</v>
          </cell>
          <cell r="BZ116">
            <v>17</v>
          </cell>
          <cell r="CA116" t="str">
            <v>DIFERIDOS</v>
          </cell>
          <cell r="CB116">
            <v>994756825.07000005</v>
          </cell>
          <cell r="CC116">
            <v>21649419.350000001</v>
          </cell>
          <cell r="CD116">
            <v>201123988.28</v>
          </cell>
          <cell r="CE116">
            <v>815282256.13999999</v>
          </cell>
        </row>
        <row r="117">
          <cell r="A117">
            <v>1399</v>
          </cell>
          <cell r="B117" t="str">
            <v>PROVISIONES</v>
          </cell>
          <cell r="H117">
            <v>1399</v>
          </cell>
          <cell r="I117" t="str">
            <v>PROVISIONES</v>
          </cell>
          <cell r="O117">
            <v>1399</v>
          </cell>
          <cell r="P117" t="str">
            <v>PROVISIONES</v>
          </cell>
          <cell r="V117">
            <v>1399</v>
          </cell>
          <cell r="W117" t="str">
            <v>PROVISIONES</v>
          </cell>
          <cell r="AC117">
            <v>1399</v>
          </cell>
          <cell r="AD117" t="str">
            <v>PROVISIONES</v>
          </cell>
          <cell r="AJ117">
            <v>1399</v>
          </cell>
          <cell r="AK117" t="str">
            <v>PROVISIONES</v>
          </cell>
          <cell r="AQ117">
            <v>1399</v>
          </cell>
          <cell r="AR117" t="str">
            <v>PROVISIONES</v>
          </cell>
          <cell r="AX117">
            <v>1399</v>
          </cell>
          <cell r="AY117" t="str">
            <v>PROVISIONES</v>
          </cell>
          <cell r="BE117">
            <v>1399</v>
          </cell>
          <cell r="BF117" t="str">
            <v>PROVISIONES</v>
          </cell>
          <cell r="BS117">
            <v>1399</v>
          </cell>
          <cell r="BT117" t="str">
            <v>PROVISIONES</v>
          </cell>
          <cell r="BZ117">
            <v>1705</v>
          </cell>
          <cell r="CA117" t="str">
            <v>GASTOS PAGADOS POR ANTICIPADO</v>
          </cell>
          <cell r="CB117">
            <v>58492494</v>
          </cell>
          <cell r="CC117">
            <v>484169</v>
          </cell>
          <cell r="CD117">
            <v>5925545</v>
          </cell>
          <cell r="CE117">
            <v>53051118</v>
          </cell>
        </row>
        <row r="118">
          <cell r="A118">
            <v>139905</v>
          </cell>
          <cell r="B118" t="str">
            <v>CLIENTES</v>
          </cell>
          <cell r="H118">
            <v>139905</v>
          </cell>
          <cell r="I118" t="str">
            <v>CLIENTES</v>
          </cell>
          <cell r="O118">
            <v>139905</v>
          </cell>
          <cell r="P118" t="str">
            <v>CLIENTES</v>
          </cell>
          <cell r="V118">
            <v>139905</v>
          </cell>
          <cell r="W118" t="str">
            <v>CLIENTES</v>
          </cell>
          <cell r="AC118">
            <v>139905</v>
          </cell>
          <cell r="AD118" t="str">
            <v>CLIENTES</v>
          </cell>
          <cell r="AJ118">
            <v>139905</v>
          </cell>
          <cell r="AK118" t="str">
            <v>CLIENTES</v>
          </cell>
          <cell r="AQ118">
            <v>139905</v>
          </cell>
          <cell r="AR118" t="str">
            <v>CLIENTES</v>
          </cell>
          <cell r="AX118">
            <v>139905</v>
          </cell>
          <cell r="AY118" t="str">
            <v>CLIENTES</v>
          </cell>
          <cell r="BE118">
            <v>139905</v>
          </cell>
          <cell r="BF118" t="str">
            <v>CLIENTES</v>
          </cell>
          <cell r="BS118">
            <v>139905</v>
          </cell>
          <cell r="BT118" t="str">
            <v>CLIENTES</v>
          </cell>
          <cell r="BZ118">
            <v>170520</v>
          </cell>
          <cell r="CA118" t="str">
            <v>SEGUROS Y FIANZAS</v>
          </cell>
          <cell r="CB118">
            <v>50295015</v>
          </cell>
          <cell r="CC118">
            <v>0</v>
          </cell>
          <cell r="CD118">
            <v>5045865</v>
          </cell>
          <cell r="CE118">
            <v>45249150</v>
          </cell>
        </row>
        <row r="119">
          <cell r="A119">
            <v>14</v>
          </cell>
          <cell r="B119" t="str">
            <v>INVENTARIOS</v>
          </cell>
          <cell r="H119">
            <v>14</v>
          </cell>
          <cell r="I119" t="str">
            <v>INVENTARIOS</v>
          </cell>
          <cell r="O119">
            <v>14</v>
          </cell>
          <cell r="P119" t="str">
            <v>INVENTARIOS</v>
          </cell>
          <cell r="V119">
            <v>14</v>
          </cell>
          <cell r="W119" t="str">
            <v>INVENTARIOS</v>
          </cell>
          <cell r="AC119">
            <v>14</v>
          </cell>
          <cell r="AD119" t="str">
            <v>INVENTARIOS</v>
          </cell>
          <cell r="AJ119">
            <v>14</v>
          </cell>
          <cell r="AK119" t="str">
            <v>INVENTARIOS</v>
          </cell>
          <cell r="AQ119">
            <v>14</v>
          </cell>
          <cell r="AR119" t="str">
            <v>INVENTARIOS</v>
          </cell>
          <cell r="AX119">
            <v>14</v>
          </cell>
          <cell r="AY119" t="str">
            <v>INVENTARIOS</v>
          </cell>
          <cell r="BE119">
            <v>14</v>
          </cell>
          <cell r="BF119" t="str">
            <v>INVENTARIOS</v>
          </cell>
          <cell r="BS119">
            <v>14</v>
          </cell>
          <cell r="BT119" t="str">
            <v>INVENTARIOS</v>
          </cell>
          <cell r="BZ119">
            <v>170535</v>
          </cell>
          <cell r="CA119" t="str">
            <v>MANTENIMIENTO EQUIPOS</v>
          </cell>
          <cell r="CB119">
            <v>297507</v>
          </cell>
          <cell r="CC119">
            <v>204165</v>
          </cell>
          <cell r="CD119">
            <v>94170</v>
          </cell>
          <cell r="CE119">
            <v>407502</v>
          </cell>
        </row>
        <row r="120">
          <cell r="A120">
            <v>1435</v>
          </cell>
          <cell r="B120" t="str">
            <v>MERCANCIA NO FABRICADA PO</v>
          </cell>
          <cell r="H120">
            <v>1435</v>
          </cell>
          <cell r="I120" t="str">
            <v>MERCANCIA NO FABRICADA PO</v>
          </cell>
          <cell r="O120">
            <v>1435</v>
          </cell>
          <cell r="P120" t="str">
            <v>MERCANCIA NO FABRICADA PO</v>
          </cell>
          <cell r="V120">
            <v>1435</v>
          </cell>
          <cell r="W120" t="str">
            <v>MERCANCIA NO FABRICADA PO</v>
          </cell>
          <cell r="AC120">
            <v>1435</v>
          </cell>
          <cell r="AD120" t="str">
            <v>MERCANCIA NO FABRICADA PO</v>
          </cell>
          <cell r="AJ120">
            <v>1435</v>
          </cell>
          <cell r="AK120" t="str">
            <v>MERCANCIA NO FABRICADA PO</v>
          </cell>
          <cell r="AQ120">
            <v>1435</v>
          </cell>
          <cell r="AR120" t="str">
            <v>MERCANCIA NO FABRICADA PO</v>
          </cell>
          <cell r="AX120">
            <v>1435</v>
          </cell>
          <cell r="AY120" t="str">
            <v>MERCANCIA NO FABRICADA PO</v>
          </cell>
          <cell r="BE120">
            <v>1435</v>
          </cell>
          <cell r="BF120" t="str">
            <v>MERCANCIA NO FABRICADA PO</v>
          </cell>
          <cell r="BS120">
            <v>1435</v>
          </cell>
          <cell r="BT120" t="str">
            <v>MERCANCIA NO FABRICADA PO</v>
          </cell>
          <cell r="BZ120">
            <v>170545</v>
          </cell>
          <cell r="CA120" t="str">
            <v>SUSCRIPCIONES</v>
          </cell>
          <cell r="CB120">
            <v>7899972</v>
          </cell>
          <cell r="CC120">
            <v>280004</v>
          </cell>
          <cell r="CD120">
            <v>785510</v>
          </cell>
          <cell r="CE120">
            <v>7394466</v>
          </cell>
        </row>
        <row r="121">
          <cell r="A121">
            <v>1455</v>
          </cell>
          <cell r="B121" t="str">
            <v>MATERIALES, REPUESTOS Y A</v>
          </cell>
          <cell r="H121">
            <v>1455</v>
          </cell>
          <cell r="I121" t="str">
            <v>MATERIALES, REPUESTOS Y A</v>
          </cell>
          <cell r="O121">
            <v>1455</v>
          </cell>
          <cell r="P121" t="str">
            <v>MATERIALES, REPUESTOS Y A</v>
          </cell>
          <cell r="V121">
            <v>1455</v>
          </cell>
          <cell r="W121" t="str">
            <v>MATERIALES, REPUESTOS Y A</v>
          </cell>
          <cell r="AC121">
            <v>1455</v>
          </cell>
          <cell r="AD121" t="str">
            <v>MATERIALES, REPUESTOS Y A</v>
          </cell>
          <cell r="AJ121">
            <v>1455</v>
          </cell>
          <cell r="AK121" t="str">
            <v>MATERIALES, REPUESTOS Y A</v>
          </cell>
          <cell r="AQ121">
            <v>1455</v>
          </cell>
          <cell r="AR121" t="str">
            <v>MATERIALES, REPUESTOS Y A</v>
          </cell>
          <cell r="AX121">
            <v>1455</v>
          </cell>
          <cell r="AY121" t="str">
            <v>MATERIALES, REPUESTOS Y A</v>
          </cell>
          <cell r="BE121">
            <v>1455</v>
          </cell>
          <cell r="BF121" t="str">
            <v>MATERIALES, REPUESTOS Y A</v>
          </cell>
          <cell r="BS121">
            <v>1455</v>
          </cell>
          <cell r="BT121" t="str">
            <v>MATERIALES, REPUESTOS Y A</v>
          </cell>
          <cell r="BZ121">
            <v>1710</v>
          </cell>
          <cell r="CA121" t="str">
            <v>CARGOS DIFERIDOS</v>
          </cell>
          <cell r="CB121">
            <v>936264331.07000005</v>
          </cell>
          <cell r="CC121">
            <v>21165250.350000001</v>
          </cell>
          <cell r="CD121">
            <v>195198443.28</v>
          </cell>
          <cell r="CE121">
            <v>762231138.13999999</v>
          </cell>
        </row>
        <row r="122">
          <cell r="A122">
            <v>145525</v>
          </cell>
          <cell r="B122" t="str">
            <v>MATERIALES Y SUMINISTROS</v>
          </cell>
          <cell r="H122">
            <v>145525</v>
          </cell>
          <cell r="I122" t="str">
            <v>MATERIALES Y SUMINISTROS</v>
          </cell>
          <cell r="O122">
            <v>145525</v>
          </cell>
          <cell r="P122" t="str">
            <v>MATERIALES Y SUMINISTROS</v>
          </cell>
          <cell r="V122">
            <v>145525</v>
          </cell>
          <cell r="W122" t="str">
            <v>MATERIALES Y SUMINISTROS</v>
          </cell>
          <cell r="AC122">
            <v>145525</v>
          </cell>
          <cell r="AD122" t="str">
            <v>MATERIALES Y SUMINISTROS</v>
          </cell>
          <cell r="AJ122">
            <v>145525</v>
          </cell>
          <cell r="AK122" t="str">
            <v>MATERIALES Y SUMINISTROS</v>
          </cell>
          <cell r="AQ122">
            <v>145525</v>
          </cell>
          <cell r="AR122" t="str">
            <v>MATERIALES Y SUMINISTROS</v>
          </cell>
          <cell r="AX122">
            <v>145525</v>
          </cell>
          <cell r="AY122" t="str">
            <v>MATERIALES Y SUMINISTROS</v>
          </cell>
          <cell r="BE122">
            <v>145525</v>
          </cell>
          <cell r="BF122" t="str">
            <v>MATERIALES Y SUMINISTROS</v>
          </cell>
          <cell r="BS122">
            <v>145525</v>
          </cell>
          <cell r="BT122" t="str">
            <v>MATERIALES Y SUMINISTROS</v>
          </cell>
          <cell r="BZ122">
            <v>171016</v>
          </cell>
          <cell r="CA122" t="str">
            <v>PROGRAMAS PARA COMPUTADOR</v>
          </cell>
          <cell r="CB122">
            <v>4997194</v>
          </cell>
          <cell r="CC122">
            <v>0</v>
          </cell>
          <cell r="CD122">
            <v>329075</v>
          </cell>
          <cell r="CE122">
            <v>4668119</v>
          </cell>
        </row>
        <row r="123">
          <cell r="A123">
            <v>14552501</v>
          </cell>
          <cell r="B123" t="str">
            <v>Materiales y Suministros</v>
          </cell>
          <cell r="H123">
            <v>14552501</v>
          </cell>
          <cell r="I123" t="str">
            <v>Materiales y Suministros</v>
          </cell>
          <cell r="O123">
            <v>14552501</v>
          </cell>
          <cell r="P123" t="str">
            <v>Materiales y Suministros</v>
          </cell>
          <cell r="V123">
            <v>14552501</v>
          </cell>
          <cell r="W123" t="str">
            <v>Materiales y Suministros</v>
          </cell>
          <cell r="AC123">
            <v>14552501</v>
          </cell>
          <cell r="AD123" t="str">
            <v>Materiales y Suministros</v>
          </cell>
          <cell r="AJ123">
            <v>14552501</v>
          </cell>
          <cell r="AK123" t="str">
            <v>Materiales y Suministros</v>
          </cell>
          <cell r="AQ123">
            <v>14552501</v>
          </cell>
          <cell r="AR123" t="str">
            <v>Materiales y Suministros</v>
          </cell>
          <cell r="AX123">
            <v>14552501</v>
          </cell>
          <cell r="AY123" t="str">
            <v>Materiales y Suministros</v>
          </cell>
          <cell r="BE123">
            <v>14552501</v>
          </cell>
          <cell r="BF123" t="str">
            <v>Materiales y Suministros</v>
          </cell>
          <cell r="BS123">
            <v>14552501</v>
          </cell>
          <cell r="BT123" t="str">
            <v>Materiales y Suministros</v>
          </cell>
          <cell r="BZ123">
            <v>171020</v>
          </cell>
          <cell r="CA123" t="str">
            <v>UTILES Y PAPELERÍA</v>
          </cell>
          <cell r="CB123">
            <v>14737068.619999999</v>
          </cell>
          <cell r="CC123">
            <v>5841403.8700000001</v>
          </cell>
          <cell r="CD123">
            <v>5452385.3499999996</v>
          </cell>
          <cell r="CE123">
            <v>15126087.140000001</v>
          </cell>
        </row>
        <row r="124">
          <cell r="A124">
            <v>145535</v>
          </cell>
          <cell r="B124" t="str">
            <v>HERRAMIENTAS</v>
          </cell>
          <cell r="H124">
            <v>145535</v>
          </cell>
          <cell r="I124" t="str">
            <v>HERRAMIENTAS</v>
          </cell>
          <cell r="O124">
            <v>145535</v>
          </cell>
          <cell r="P124" t="str">
            <v>HERRAMIENTAS</v>
          </cell>
          <cell r="V124">
            <v>145535</v>
          </cell>
          <cell r="W124" t="str">
            <v>HERRAMIENTAS</v>
          </cell>
          <cell r="AC124">
            <v>145535</v>
          </cell>
          <cell r="AD124" t="str">
            <v>HERRAMIENTAS</v>
          </cell>
          <cell r="AJ124">
            <v>145535</v>
          </cell>
          <cell r="AK124" t="str">
            <v>HERRAMIENTAS</v>
          </cell>
          <cell r="AQ124">
            <v>145535</v>
          </cell>
          <cell r="AR124" t="str">
            <v>HERRAMIENTAS</v>
          </cell>
          <cell r="AX124">
            <v>145535</v>
          </cell>
          <cell r="AY124" t="str">
            <v>HERRAMIENTAS</v>
          </cell>
          <cell r="BE124">
            <v>145535</v>
          </cell>
          <cell r="BF124" t="str">
            <v>HERRAMIENTAS</v>
          </cell>
          <cell r="BS124">
            <v>145535</v>
          </cell>
          <cell r="BT124" t="str">
            <v>HERRAMIENTAS</v>
          </cell>
          <cell r="BZ124">
            <v>171028</v>
          </cell>
          <cell r="CA124" t="str">
            <v>CONTRIBUCIONES Y AFILIACIONES</v>
          </cell>
          <cell r="CB124">
            <v>693026.45</v>
          </cell>
          <cell r="CC124">
            <v>511108.48</v>
          </cell>
          <cell r="CD124">
            <v>696743.93</v>
          </cell>
          <cell r="CE124">
            <v>507391</v>
          </cell>
        </row>
        <row r="125">
          <cell r="A125">
            <v>14553501</v>
          </cell>
          <cell r="B125" t="str">
            <v>Herramientas</v>
          </cell>
          <cell r="H125">
            <v>14553501</v>
          </cell>
          <cell r="I125" t="str">
            <v>Herramientas</v>
          </cell>
          <cell r="O125">
            <v>14553501</v>
          </cell>
          <cell r="P125" t="str">
            <v>Herramientas</v>
          </cell>
          <cell r="V125">
            <v>14553501</v>
          </cell>
          <cell r="W125" t="str">
            <v>Herramientas</v>
          </cell>
          <cell r="AC125">
            <v>14553501</v>
          </cell>
          <cell r="AD125" t="str">
            <v>Herramientas</v>
          </cell>
          <cell r="AJ125">
            <v>14553501</v>
          </cell>
          <cell r="AK125" t="str">
            <v>Herramientas</v>
          </cell>
          <cell r="AQ125">
            <v>14553501</v>
          </cell>
          <cell r="AR125" t="str">
            <v>Herramientas</v>
          </cell>
          <cell r="AX125">
            <v>14553501</v>
          </cell>
          <cell r="AY125" t="str">
            <v>Herramientas</v>
          </cell>
          <cell r="BE125">
            <v>14553501</v>
          </cell>
          <cell r="BF125" t="str">
            <v>Herramientas</v>
          </cell>
          <cell r="BS125">
            <v>14553501</v>
          </cell>
          <cell r="BT125" t="str">
            <v>Herramientas</v>
          </cell>
          <cell r="BZ125">
            <v>171040</v>
          </cell>
          <cell r="CA125" t="str">
            <v>LICENCIAS</v>
          </cell>
          <cell r="CB125">
            <v>3978478</v>
          </cell>
          <cell r="CC125">
            <v>1</v>
          </cell>
          <cell r="CD125">
            <v>1070969</v>
          </cell>
          <cell r="CE125">
            <v>2907510</v>
          </cell>
        </row>
        <row r="126">
          <cell r="A126">
            <v>145595</v>
          </cell>
          <cell r="B126" t="str">
            <v>OTROS</v>
          </cell>
          <cell r="H126">
            <v>145595</v>
          </cell>
          <cell r="I126" t="str">
            <v>OTROS</v>
          </cell>
          <cell r="O126">
            <v>145595</v>
          </cell>
          <cell r="P126" t="str">
            <v>OTROS</v>
          </cell>
          <cell r="V126">
            <v>145595</v>
          </cell>
          <cell r="W126" t="str">
            <v>OTROS</v>
          </cell>
          <cell r="AC126">
            <v>145595</v>
          </cell>
          <cell r="AD126" t="str">
            <v>OTROS</v>
          </cell>
          <cell r="AJ126">
            <v>145595</v>
          </cell>
          <cell r="AK126" t="str">
            <v>OTROS</v>
          </cell>
          <cell r="AQ126">
            <v>145595</v>
          </cell>
          <cell r="AR126" t="str">
            <v>OTROS</v>
          </cell>
          <cell r="AX126">
            <v>145595</v>
          </cell>
          <cell r="AY126" t="str">
            <v>OTROS</v>
          </cell>
          <cell r="BE126">
            <v>145595</v>
          </cell>
          <cell r="BF126" t="str">
            <v>OTROS</v>
          </cell>
          <cell r="BS126">
            <v>145595</v>
          </cell>
          <cell r="BT126" t="str">
            <v>OTROS</v>
          </cell>
          <cell r="BZ126">
            <v>171044</v>
          </cell>
          <cell r="CA126" t="str">
            <v>PUBLICIDAD, PROPAGANDA Y PROMOCION</v>
          </cell>
          <cell r="CB126">
            <v>544998</v>
          </cell>
          <cell r="CC126">
            <v>345000</v>
          </cell>
          <cell r="CD126">
            <v>531667</v>
          </cell>
          <cell r="CE126">
            <v>358331</v>
          </cell>
        </row>
        <row r="127">
          <cell r="A127">
            <v>14559501</v>
          </cell>
          <cell r="B127" t="str">
            <v>Envases</v>
          </cell>
          <cell r="H127">
            <v>14559501</v>
          </cell>
          <cell r="I127" t="str">
            <v>Envases</v>
          </cell>
          <cell r="O127">
            <v>14559501</v>
          </cell>
          <cell r="P127" t="str">
            <v>Envases</v>
          </cell>
          <cell r="V127">
            <v>14559501</v>
          </cell>
          <cell r="W127" t="str">
            <v>Envases</v>
          </cell>
          <cell r="AC127">
            <v>14559501</v>
          </cell>
          <cell r="AD127" t="str">
            <v>Envases</v>
          </cell>
          <cell r="AJ127">
            <v>14559501</v>
          </cell>
          <cell r="AK127" t="str">
            <v>Envases</v>
          </cell>
          <cell r="AQ127">
            <v>14559501</v>
          </cell>
          <cell r="AR127" t="str">
            <v>Envases</v>
          </cell>
          <cell r="AX127">
            <v>14559501</v>
          </cell>
          <cell r="AY127" t="str">
            <v>Envases</v>
          </cell>
          <cell r="BE127">
            <v>14559501</v>
          </cell>
          <cell r="BF127" t="str">
            <v>Envases</v>
          </cell>
          <cell r="BS127">
            <v>14559501</v>
          </cell>
          <cell r="BT127" t="str">
            <v>Envases</v>
          </cell>
          <cell r="BZ127">
            <v>171060</v>
          </cell>
          <cell r="CA127" t="str">
            <v>DOTACION Y SUMINISTRO A TRABAJADORES</v>
          </cell>
          <cell r="CB127">
            <v>37188745</v>
          </cell>
          <cell r="CC127">
            <v>434036</v>
          </cell>
          <cell r="CD127">
            <v>37622781</v>
          </cell>
          <cell r="CE127">
            <v>0</v>
          </cell>
        </row>
        <row r="128">
          <cell r="A128">
            <v>1465</v>
          </cell>
          <cell r="B128" t="str">
            <v>MERCANCIAS,MAT.PRIM.,REP</v>
          </cell>
          <cell r="H128">
            <v>1465</v>
          </cell>
          <cell r="I128" t="str">
            <v>MERCANCIAS,MAT.PRIM.,REP</v>
          </cell>
          <cell r="O128">
            <v>1465</v>
          </cell>
          <cell r="P128" t="str">
            <v>MERCANCIAS,MAT.PRIM.,REP</v>
          </cell>
          <cell r="V128">
            <v>1465</v>
          </cell>
          <cell r="W128" t="str">
            <v>MERCANCIAS,MAT.PRIM.,REP</v>
          </cell>
          <cell r="AC128">
            <v>1465</v>
          </cell>
          <cell r="AD128" t="str">
            <v>MERCANCIAS,MAT.PRIM.,REP</v>
          </cell>
          <cell r="AJ128">
            <v>1465</v>
          </cell>
          <cell r="AK128" t="str">
            <v>MERCANCIAS,MAT.PRIM.,REP</v>
          </cell>
          <cell r="AQ128">
            <v>1465</v>
          </cell>
          <cell r="AR128" t="str">
            <v>MERCANCIAS,MAT.PRIM.,REP</v>
          </cell>
          <cell r="AX128">
            <v>1465</v>
          </cell>
          <cell r="AY128" t="str">
            <v>MERCANCIAS,MAT.PRIM.,REP</v>
          </cell>
          <cell r="BE128">
            <v>1465</v>
          </cell>
          <cell r="BF128" t="str">
            <v>MERCANCIAS,MAT.PRIM.,REP</v>
          </cell>
          <cell r="BS128">
            <v>1465</v>
          </cell>
          <cell r="BT128" t="str">
            <v>MERCANCIAS,MAT.PRIM.,REP</v>
          </cell>
          <cell r="BZ128">
            <v>171064</v>
          </cell>
          <cell r="CA128" t="str">
            <v>ELEMENTOS DE ROPERIA Y LENCERIA</v>
          </cell>
          <cell r="CB128">
            <v>285453000</v>
          </cell>
          <cell r="CC128">
            <v>14033700</v>
          </cell>
          <cell r="CD128">
            <v>99993000</v>
          </cell>
          <cell r="CE128">
            <v>199493700</v>
          </cell>
        </row>
        <row r="129">
          <cell r="A129">
            <v>1499</v>
          </cell>
          <cell r="B129" t="str">
            <v>PROVISIONES</v>
          </cell>
          <cell r="H129">
            <v>1499</v>
          </cell>
          <cell r="I129" t="str">
            <v>PROVISIONES</v>
          </cell>
          <cell r="O129">
            <v>1499</v>
          </cell>
          <cell r="P129" t="str">
            <v>PROVISIONES</v>
          </cell>
          <cell r="V129">
            <v>1499</v>
          </cell>
          <cell r="W129" t="str">
            <v>PROVISIONES</v>
          </cell>
          <cell r="AC129">
            <v>1499</v>
          </cell>
          <cell r="AD129" t="str">
            <v>PROVISIONES</v>
          </cell>
          <cell r="AJ129">
            <v>1499</v>
          </cell>
          <cell r="AK129" t="str">
            <v>PROVISIONES</v>
          </cell>
          <cell r="AQ129">
            <v>1499</v>
          </cell>
          <cell r="AR129" t="str">
            <v>PROVISIONES</v>
          </cell>
          <cell r="AX129">
            <v>1499</v>
          </cell>
          <cell r="AY129" t="str">
            <v>PROVISIONES</v>
          </cell>
          <cell r="BE129">
            <v>1499</v>
          </cell>
          <cell r="BF129" t="str">
            <v>PROVISIONES</v>
          </cell>
          <cell r="BS129">
            <v>1499</v>
          </cell>
          <cell r="BT129" t="str">
            <v>PROVISIONES</v>
          </cell>
          <cell r="BZ129">
            <v>171095</v>
          </cell>
          <cell r="CA129" t="str">
            <v>OTROS</v>
          </cell>
          <cell r="CB129">
            <v>588671821</v>
          </cell>
          <cell r="CC129">
            <v>1</v>
          </cell>
          <cell r="CD129">
            <v>49501822</v>
          </cell>
          <cell r="CE129">
            <v>539170000</v>
          </cell>
        </row>
        <row r="130">
          <cell r="A130">
            <v>15</v>
          </cell>
          <cell r="B130" t="str">
            <v>PROPIEDAD,PLANTA Y EQUIPO</v>
          </cell>
          <cell r="H130">
            <v>15</v>
          </cell>
          <cell r="I130" t="str">
            <v>PROPIEDAD,PLANTA Y EQUIPO</v>
          </cell>
          <cell r="O130">
            <v>15</v>
          </cell>
          <cell r="P130" t="str">
            <v>PROPIEDAD,PLANTA Y EQUIPO</v>
          </cell>
          <cell r="V130">
            <v>15</v>
          </cell>
          <cell r="W130" t="str">
            <v>PROPIEDAD,PLANTA Y EQUIPO</v>
          </cell>
          <cell r="AC130">
            <v>15</v>
          </cell>
          <cell r="AD130" t="str">
            <v>PROPIEDAD,PLANTA Y EQUIPO</v>
          </cell>
          <cell r="AJ130">
            <v>15</v>
          </cell>
          <cell r="AK130" t="str">
            <v>PROPIEDAD,PLANTA Y EQUIPO</v>
          </cell>
          <cell r="AQ130">
            <v>15</v>
          </cell>
          <cell r="AR130" t="str">
            <v>PROPIEDAD,PLANTA Y EQUIPO</v>
          </cell>
          <cell r="AX130">
            <v>15</v>
          </cell>
          <cell r="AY130" t="str">
            <v>PROPIEDAD,PLANTA Y EQUIPO</v>
          </cell>
          <cell r="BE130">
            <v>15</v>
          </cell>
          <cell r="BF130" t="str">
            <v>PROPIEDAD,PLANTA Y EQUIPO</v>
          </cell>
          <cell r="BS130">
            <v>15</v>
          </cell>
          <cell r="BT130" t="str">
            <v>PROPIEDAD,PLANTA Y EQUIPO</v>
          </cell>
          <cell r="BZ130">
            <v>17109501</v>
          </cell>
          <cell r="CA130" t="str">
            <v>Impuestos</v>
          </cell>
          <cell r="CB130">
            <v>3012992</v>
          </cell>
          <cell r="CC130">
            <v>1</v>
          </cell>
          <cell r="CD130">
            <v>3012993</v>
          </cell>
          <cell r="CE130">
            <v>0</v>
          </cell>
        </row>
        <row r="131">
          <cell r="A131">
            <v>1504</v>
          </cell>
          <cell r="B131" t="str">
            <v>TERRENOS</v>
          </cell>
          <cell r="H131">
            <v>1504</v>
          </cell>
          <cell r="I131" t="str">
            <v>TERRENOS</v>
          </cell>
          <cell r="O131">
            <v>1504</v>
          </cell>
          <cell r="P131" t="str">
            <v>TERRENOS</v>
          </cell>
          <cell r="V131">
            <v>1504</v>
          </cell>
          <cell r="W131" t="str">
            <v>TERRENOS</v>
          </cell>
          <cell r="AC131">
            <v>1504</v>
          </cell>
          <cell r="AD131" t="str">
            <v>TERRENOS</v>
          </cell>
          <cell r="AJ131">
            <v>1504</v>
          </cell>
          <cell r="AK131" t="str">
            <v>TERRENOS</v>
          </cell>
          <cell r="AQ131">
            <v>1504</v>
          </cell>
          <cell r="AR131" t="str">
            <v>TERRENOS</v>
          </cell>
          <cell r="AX131">
            <v>1504</v>
          </cell>
          <cell r="AY131" t="str">
            <v>TERRENOS</v>
          </cell>
          <cell r="BE131">
            <v>1504</v>
          </cell>
          <cell r="BF131" t="str">
            <v>TERRENOS</v>
          </cell>
          <cell r="BS131">
            <v>1504</v>
          </cell>
          <cell r="BT131" t="str">
            <v>TERRENOS</v>
          </cell>
          <cell r="BZ131">
            <v>17109504</v>
          </cell>
          <cell r="CA131" t="str">
            <v>Arrendamientos</v>
          </cell>
          <cell r="CB131">
            <v>490000000</v>
          </cell>
          <cell r="CC131">
            <v>0</v>
          </cell>
          <cell r="CD131">
            <v>10000000</v>
          </cell>
          <cell r="CE131">
            <v>480000000</v>
          </cell>
        </row>
        <row r="132">
          <cell r="A132">
            <v>150405</v>
          </cell>
          <cell r="B132" t="str">
            <v>URBANOS</v>
          </cell>
          <cell r="H132">
            <v>150405</v>
          </cell>
          <cell r="I132" t="str">
            <v>URBANOS</v>
          </cell>
          <cell r="O132">
            <v>150405</v>
          </cell>
          <cell r="P132" t="str">
            <v>URBANOS</v>
          </cell>
          <cell r="V132">
            <v>150405</v>
          </cell>
          <cell r="W132" t="str">
            <v>URBANOS</v>
          </cell>
          <cell r="AC132">
            <v>150405</v>
          </cell>
          <cell r="AD132" t="str">
            <v>URBANOS</v>
          </cell>
          <cell r="AJ132">
            <v>150405</v>
          </cell>
          <cell r="AK132" t="str">
            <v>URBANOS</v>
          </cell>
          <cell r="AQ132">
            <v>150405</v>
          </cell>
          <cell r="AR132" t="str">
            <v>URBANOS</v>
          </cell>
          <cell r="AX132">
            <v>150405</v>
          </cell>
          <cell r="AY132" t="str">
            <v>URBANOS</v>
          </cell>
          <cell r="BE132">
            <v>150405</v>
          </cell>
          <cell r="BF132" t="str">
            <v>URBANOS</v>
          </cell>
          <cell r="BS132">
            <v>150405</v>
          </cell>
          <cell r="BT132" t="str">
            <v>URBANOS</v>
          </cell>
          <cell r="BZ132">
            <v>17109505</v>
          </cell>
          <cell r="CA132" t="str">
            <v>Otros</v>
          </cell>
          <cell r="CB132">
            <v>3618769</v>
          </cell>
          <cell r="CC132">
            <v>0</v>
          </cell>
          <cell r="CD132">
            <v>3618769</v>
          </cell>
          <cell r="CE132">
            <v>0</v>
          </cell>
        </row>
        <row r="133">
          <cell r="A133">
            <v>15040501</v>
          </cell>
          <cell r="B133" t="str">
            <v>Terrenos</v>
          </cell>
          <cell r="H133">
            <v>15040501</v>
          </cell>
          <cell r="I133" t="str">
            <v>Terrenos</v>
          </cell>
          <cell r="O133">
            <v>15040501</v>
          </cell>
          <cell r="P133" t="str">
            <v>Terrenos</v>
          </cell>
          <cell r="V133">
            <v>15040501</v>
          </cell>
          <cell r="W133" t="str">
            <v>Terrenos</v>
          </cell>
          <cell r="AC133">
            <v>15040501</v>
          </cell>
          <cell r="AD133" t="str">
            <v>Terrenos</v>
          </cell>
          <cell r="AJ133">
            <v>15040501</v>
          </cell>
          <cell r="AK133" t="str">
            <v>Terrenos</v>
          </cell>
          <cell r="AQ133">
            <v>15040501</v>
          </cell>
          <cell r="AR133" t="str">
            <v>Terrenos</v>
          </cell>
          <cell r="AX133">
            <v>15040501</v>
          </cell>
          <cell r="AY133" t="str">
            <v>Terrenos</v>
          </cell>
          <cell r="BE133">
            <v>15040501</v>
          </cell>
          <cell r="BF133" t="str">
            <v>Terrenos</v>
          </cell>
          <cell r="BS133">
            <v>15040501</v>
          </cell>
          <cell r="BT133" t="str">
            <v>Terrenos</v>
          </cell>
          <cell r="BZ133">
            <v>17109507</v>
          </cell>
          <cell r="CA133" t="str">
            <v>Implementos de Habitacion</v>
          </cell>
          <cell r="CB133">
            <v>91540060</v>
          </cell>
          <cell r="CC133">
            <v>0</v>
          </cell>
          <cell r="CD133">
            <v>32370060</v>
          </cell>
          <cell r="CE133">
            <v>59170000</v>
          </cell>
        </row>
        <row r="134">
          <cell r="A134">
            <v>15040502</v>
          </cell>
          <cell r="B134" t="str">
            <v>Otros</v>
          </cell>
          <cell r="H134">
            <v>15040502</v>
          </cell>
          <cell r="I134" t="str">
            <v>Otros</v>
          </cell>
          <cell r="O134">
            <v>15040502</v>
          </cell>
          <cell r="P134" t="str">
            <v>Otros</v>
          </cell>
          <cell r="V134">
            <v>15040502</v>
          </cell>
          <cell r="W134" t="str">
            <v>Otros</v>
          </cell>
          <cell r="AC134">
            <v>15040502</v>
          </cell>
          <cell r="AD134" t="str">
            <v>Otros</v>
          </cell>
          <cell r="AJ134">
            <v>15040502</v>
          </cell>
          <cell r="AK134" t="str">
            <v>Otros</v>
          </cell>
          <cell r="AQ134">
            <v>15040502</v>
          </cell>
          <cell r="AR134" t="str">
            <v>Otros</v>
          </cell>
          <cell r="AX134">
            <v>15040502</v>
          </cell>
          <cell r="AY134" t="str">
            <v>Otros</v>
          </cell>
          <cell r="BE134">
            <v>15040502</v>
          </cell>
          <cell r="BF134" t="str">
            <v>Otros</v>
          </cell>
          <cell r="BS134">
            <v>15040502</v>
          </cell>
          <cell r="BT134" t="str">
            <v>Otros</v>
          </cell>
          <cell r="BZ134">
            <v>17109508</v>
          </cell>
          <cell r="CA134" t="str">
            <v>Cortinas y Tapetes</v>
          </cell>
          <cell r="CB134">
            <v>500000</v>
          </cell>
          <cell r="CC134">
            <v>0</v>
          </cell>
          <cell r="CD134">
            <v>500000</v>
          </cell>
          <cell r="CE134">
            <v>0</v>
          </cell>
        </row>
        <row r="135">
          <cell r="A135">
            <v>1508</v>
          </cell>
          <cell r="B135" t="str">
            <v>CONSTRUCCIONES EN CURSO</v>
          </cell>
          <cell r="H135">
            <v>1508</v>
          </cell>
          <cell r="I135" t="str">
            <v>CONSTRUCCIONES EN CURSO</v>
          </cell>
          <cell r="O135">
            <v>1508</v>
          </cell>
          <cell r="P135" t="str">
            <v>CONSTRUCCIONES EN CURSO</v>
          </cell>
          <cell r="V135">
            <v>1508</v>
          </cell>
          <cell r="W135" t="str">
            <v>CONSTRUCCIONES EN CURSO</v>
          </cell>
          <cell r="AC135">
            <v>1508</v>
          </cell>
          <cell r="AD135" t="str">
            <v>CONSTRUCCIONES EN CURSO</v>
          </cell>
          <cell r="AJ135">
            <v>1508</v>
          </cell>
          <cell r="AK135" t="str">
            <v>CONSTRUCCIONES EN CURSO</v>
          </cell>
          <cell r="AQ135">
            <v>1508</v>
          </cell>
          <cell r="AR135" t="str">
            <v>CONSTRUCCIONES EN CURSO</v>
          </cell>
          <cell r="AX135">
            <v>1508</v>
          </cell>
          <cell r="AY135" t="str">
            <v>CONSTRUCCIONES EN CURSO</v>
          </cell>
          <cell r="BE135">
            <v>1508</v>
          </cell>
          <cell r="BF135" t="str">
            <v>CONSTRUCCIONES EN CURSO</v>
          </cell>
          <cell r="BS135">
            <v>1508</v>
          </cell>
          <cell r="BT135" t="str">
            <v>CONSTRUCCIONES EN CURSO</v>
          </cell>
          <cell r="BZ135">
            <v>17109511</v>
          </cell>
          <cell r="CA135" t="str">
            <v>Honorarios</v>
          </cell>
          <cell r="CB135">
            <v>0</v>
          </cell>
          <cell r="CC135">
            <v>0</v>
          </cell>
          <cell r="CD135">
            <v>0</v>
          </cell>
          <cell r="CE135">
            <v>0</v>
          </cell>
        </row>
        <row r="136">
          <cell r="A136">
            <v>150805</v>
          </cell>
          <cell r="B136" t="str">
            <v>CONSTRUCCIONES Y EDIFICAC</v>
          </cell>
          <cell r="H136">
            <v>150805</v>
          </cell>
          <cell r="I136" t="str">
            <v>CONSTRUCCIONES Y EDIFICAC</v>
          </cell>
          <cell r="O136">
            <v>150805</v>
          </cell>
          <cell r="P136" t="str">
            <v>CONSTRUCCIONES Y EDIFICAC</v>
          </cell>
          <cell r="V136">
            <v>150805</v>
          </cell>
          <cell r="W136" t="str">
            <v>CONSTRUCCIONES Y EDIFICAC</v>
          </cell>
          <cell r="AC136">
            <v>150805</v>
          </cell>
          <cell r="AD136" t="str">
            <v>CONSTRUCCIONES Y EDIFICAC</v>
          </cell>
          <cell r="AJ136">
            <v>150805</v>
          </cell>
          <cell r="AK136" t="str">
            <v>CONSTRUCCIONES Y EDIFICAC</v>
          </cell>
          <cell r="AQ136">
            <v>150805</v>
          </cell>
          <cell r="AR136" t="str">
            <v>CONSTRUCCIONES Y EDIFICAC</v>
          </cell>
          <cell r="AX136">
            <v>150805</v>
          </cell>
          <cell r="AY136" t="str">
            <v>CONSTRUCCIONES Y EDIFICAC</v>
          </cell>
          <cell r="BE136">
            <v>150805</v>
          </cell>
          <cell r="BF136" t="str">
            <v>CONSTRUCCIONES Y EDIFICAC</v>
          </cell>
          <cell r="BS136">
            <v>150805</v>
          </cell>
          <cell r="BT136" t="str">
            <v>CONSTRUCCIONES Y EDIFICAC</v>
          </cell>
          <cell r="BZ136">
            <v>19</v>
          </cell>
          <cell r="CA136" t="str">
            <v>VALORIZACIONES</v>
          </cell>
          <cell r="CB136">
            <v>2907113223</v>
          </cell>
          <cell r="CC136">
            <v>0</v>
          </cell>
          <cell r="CD136">
            <v>0</v>
          </cell>
          <cell r="CE136">
            <v>2907113223</v>
          </cell>
        </row>
        <row r="137">
          <cell r="A137">
            <v>15080501</v>
          </cell>
          <cell r="B137" t="str">
            <v>Remodel. Adecuación Habit</v>
          </cell>
          <cell r="H137">
            <v>15080501</v>
          </cell>
          <cell r="I137" t="str">
            <v>Remodel. Adecuación Habit</v>
          </cell>
          <cell r="O137">
            <v>15080501</v>
          </cell>
          <cell r="P137" t="str">
            <v>Remodel. Adecuación Habit</v>
          </cell>
          <cell r="V137">
            <v>15080501</v>
          </cell>
          <cell r="W137" t="str">
            <v>Remodel. Adecuación Habit</v>
          </cell>
          <cell r="AC137">
            <v>15080501</v>
          </cell>
          <cell r="AD137" t="str">
            <v>Remodel. Adecuación Habit</v>
          </cell>
          <cell r="AJ137">
            <v>15080501</v>
          </cell>
          <cell r="AK137" t="str">
            <v>Remodel. Adecuación Habit</v>
          </cell>
          <cell r="AQ137">
            <v>15080501</v>
          </cell>
          <cell r="AR137" t="str">
            <v>Remodel. Adecuación Habit</v>
          </cell>
          <cell r="AX137">
            <v>15080501</v>
          </cell>
          <cell r="AY137" t="str">
            <v>Remodel. Adecuación Habit</v>
          </cell>
          <cell r="BE137">
            <v>15080501</v>
          </cell>
          <cell r="BF137" t="str">
            <v>Remodel. Adecuación Habit</v>
          </cell>
          <cell r="BS137">
            <v>15080501</v>
          </cell>
          <cell r="BT137" t="str">
            <v>Remodel. Adecuación Habit</v>
          </cell>
          <cell r="BZ137">
            <v>1910</v>
          </cell>
          <cell r="CA137" t="str">
            <v>PROPIEDADES,PLANTA Y EQUIPO</v>
          </cell>
          <cell r="CB137">
            <v>2907113223</v>
          </cell>
          <cell r="CC137">
            <v>0</v>
          </cell>
          <cell r="CD137">
            <v>0</v>
          </cell>
          <cell r="CE137">
            <v>2907113223</v>
          </cell>
        </row>
        <row r="138">
          <cell r="A138">
            <v>1508050101</v>
          </cell>
          <cell r="B138" t="str">
            <v>Mano de Obra Pintura</v>
          </cell>
          <cell r="H138">
            <v>1508050101</v>
          </cell>
          <cell r="I138" t="str">
            <v>Mano de Obra Pintura</v>
          </cell>
          <cell r="O138">
            <v>1508050101</v>
          </cell>
          <cell r="P138" t="str">
            <v>Mano de Obra Pintura</v>
          </cell>
          <cell r="V138">
            <v>1508050101</v>
          </cell>
          <cell r="W138" t="str">
            <v>Mano de Obra Pintura</v>
          </cell>
          <cell r="AC138">
            <v>1508050101</v>
          </cell>
          <cell r="AD138" t="str">
            <v>Mano de Obra Pintura</v>
          </cell>
          <cell r="AJ138">
            <v>1508050101</v>
          </cell>
          <cell r="AK138" t="str">
            <v>Mano de Obra Pintura</v>
          </cell>
          <cell r="AQ138">
            <v>1508050101</v>
          </cell>
          <cell r="AR138" t="str">
            <v>Mano de Obra Pintura</v>
          </cell>
          <cell r="AX138">
            <v>1508050101</v>
          </cell>
          <cell r="AY138" t="str">
            <v>Mano de Obra Pintura</v>
          </cell>
          <cell r="BE138">
            <v>1508050101</v>
          </cell>
          <cell r="BF138" t="str">
            <v>Mano de Obra Pintura</v>
          </cell>
          <cell r="BS138">
            <v>1508050101</v>
          </cell>
          <cell r="BT138" t="str">
            <v>Mano de Obra Pintura</v>
          </cell>
          <cell r="BZ138">
            <v>191004</v>
          </cell>
          <cell r="CA138" t="str">
            <v>TERRENOS</v>
          </cell>
          <cell r="CB138">
            <v>111058884</v>
          </cell>
          <cell r="CC138">
            <v>0</v>
          </cell>
          <cell r="CD138">
            <v>0</v>
          </cell>
          <cell r="CE138">
            <v>111058884</v>
          </cell>
        </row>
        <row r="139">
          <cell r="A139">
            <v>1508050102</v>
          </cell>
          <cell r="B139" t="str">
            <v>Mano de Obra Eléctrica</v>
          </cell>
          <cell r="H139">
            <v>1508050102</v>
          </cell>
          <cell r="I139" t="str">
            <v>Mano de Obra Eléctrica</v>
          </cell>
          <cell r="O139">
            <v>1508050102</v>
          </cell>
          <cell r="P139" t="str">
            <v>Mano de Obra Eléctrica</v>
          </cell>
          <cell r="V139">
            <v>1508050102</v>
          </cell>
          <cell r="W139" t="str">
            <v>Mano de Obra Eléctrica</v>
          </cell>
          <cell r="AC139">
            <v>1508050102</v>
          </cell>
          <cell r="AD139" t="str">
            <v>Mano de Obra Eléctrica</v>
          </cell>
          <cell r="AJ139">
            <v>1508050102</v>
          </cell>
          <cell r="AK139" t="str">
            <v>Mano de Obra Eléctrica</v>
          </cell>
          <cell r="AQ139">
            <v>1508050102</v>
          </cell>
          <cell r="AR139" t="str">
            <v>Mano de Obra Eléctrica</v>
          </cell>
          <cell r="AX139">
            <v>1508050102</v>
          </cell>
          <cell r="AY139" t="str">
            <v>Mano de Obra Eléctrica</v>
          </cell>
          <cell r="BE139">
            <v>1508050102</v>
          </cell>
          <cell r="BF139" t="str">
            <v>Mano de Obra Eléctrica</v>
          </cell>
          <cell r="BS139">
            <v>1508050102</v>
          </cell>
          <cell r="BT139" t="str">
            <v>Mano de Obra Eléctrica</v>
          </cell>
          <cell r="BZ139">
            <v>19100403</v>
          </cell>
          <cell r="CA139" t="str">
            <v>Valorizacion Contable</v>
          </cell>
          <cell r="CB139">
            <v>111058884</v>
          </cell>
          <cell r="CC139">
            <v>0</v>
          </cell>
          <cell r="CD139">
            <v>0</v>
          </cell>
          <cell r="CE139">
            <v>111058884</v>
          </cell>
        </row>
        <row r="140">
          <cell r="A140">
            <v>1508050103</v>
          </cell>
          <cell r="B140" t="str">
            <v>Materiales</v>
          </cell>
          <cell r="H140">
            <v>1508050103</v>
          </cell>
          <cell r="I140" t="str">
            <v>Materiales</v>
          </cell>
          <cell r="O140">
            <v>1508050103</v>
          </cell>
          <cell r="P140" t="str">
            <v>Materiales</v>
          </cell>
          <cell r="V140">
            <v>1508050103</v>
          </cell>
          <cell r="W140" t="str">
            <v>Materiales</v>
          </cell>
          <cell r="AC140">
            <v>1508050103</v>
          </cell>
          <cell r="AD140" t="str">
            <v>Materiales</v>
          </cell>
          <cell r="AJ140">
            <v>1508050103</v>
          </cell>
          <cell r="AK140" t="str">
            <v>Materiales</v>
          </cell>
          <cell r="AQ140">
            <v>1508050103</v>
          </cell>
          <cell r="AR140" t="str">
            <v>Materiales</v>
          </cell>
          <cell r="AX140">
            <v>1508050103</v>
          </cell>
          <cell r="AY140" t="str">
            <v>Materiales</v>
          </cell>
          <cell r="BE140">
            <v>1508050103</v>
          </cell>
          <cell r="BF140" t="str">
            <v>Materiales</v>
          </cell>
          <cell r="BS140">
            <v>1508050103</v>
          </cell>
          <cell r="BT140" t="str">
            <v>Materiales</v>
          </cell>
          <cell r="BZ140">
            <v>191008</v>
          </cell>
          <cell r="CA140" t="str">
            <v>CONSTRUCCIONES Y EDIFICACIONES</v>
          </cell>
          <cell r="CB140">
            <v>2796054339</v>
          </cell>
          <cell r="CC140">
            <v>0</v>
          </cell>
          <cell r="CD140">
            <v>0</v>
          </cell>
          <cell r="CE140">
            <v>2796054339</v>
          </cell>
        </row>
        <row r="141">
          <cell r="A141">
            <v>1508050104</v>
          </cell>
          <cell r="B141" t="str">
            <v>Contratos Constn. (Mesone</v>
          </cell>
          <cell r="H141">
            <v>1508050104</v>
          </cell>
          <cell r="I141" t="str">
            <v>Contratos Constn. (Mesone</v>
          </cell>
          <cell r="O141">
            <v>1508050104</v>
          </cell>
          <cell r="P141" t="str">
            <v>Contratos Constn. (Mesone</v>
          </cell>
          <cell r="V141">
            <v>1508050104</v>
          </cell>
          <cell r="W141" t="str">
            <v>Contratos Constn. (Mesone</v>
          </cell>
          <cell r="AC141">
            <v>1508050104</v>
          </cell>
          <cell r="AD141" t="str">
            <v>Contratos Constn. (Mesone</v>
          </cell>
          <cell r="AJ141">
            <v>1508050104</v>
          </cell>
          <cell r="AK141" t="str">
            <v>Contratos Constn. (Mesone</v>
          </cell>
          <cell r="AQ141">
            <v>1508050104</v>
          </cell>
          <cell r="AR141" t="str">
            <v>Contratos Constn. (Mesone</v>
          </cell>
          <cell r="AX141">
            <v>1508050104</v>
          </cell>
          <cell r="AY141" t="str">
            <v>Contratos Constn. (Mesone</v>
          </cell>
          <cell r="BE141">
            <v>1508050104</v>
          </cell>
          <cell r="BF141" t="str">
            <v>Contratos Constn. (Mesone</v>
          </cell>
          <cell r="BS141">
            <v>1508050104</v>
          </cell>
          <cell r="BT141" t="str">
            <v>Contratos Constn. (Mesone</v>
          </cell>
          <cell r="BZ141">
            <v>19100803</v>
          </cell>
          <cell r="CA141" t="str">
            <v>Valorizacion Contable Edificio</v>
          </cell>
          <cell r="CB141">
            <v>2796054339</v>
          </cell>
          <cell r="CC141">
            <v>0</v>
          </cell>
          <cell r="CD141">
            <v>0</v>
          </cell>
          <cell r="CE141">
            <v>2796054339</v>
          </cell>
        </row>
        <row r="142">
          <cell r="A142">
            <v>1508050105</v>
          </cell>
          <cell r="B142" t="str">
            <v>Contratos Serv. (Pintura</v>
          </cell>
          <cell r="H142">
            <v>1508050105</v>
          </cell>
          <cell r="I142" t="str">
            <v>Contratos Serv. (Pintura</v>
          </cell>
          <cell r="O142">
            <v>1508050105</v>
          </cell>
          <cell r="P142" t="str">
            <v>Contratos Serv. (Pintura</v>
          </cell>
          <cell r="V142">
            <v>1508050105</v>
          </cell>
          <cell r="W142" t="str">
            <v>Contratos Serv. (Pintura</v>
          </cell>
          <cell r="AC142">
            <v>1508050105</v>
          </cell>
          <cell r="AD142" t="str">
            <v>Contratos Serv. (Pintura</v>
          </cell>
          <cell r="AJ142">
            <v>1508050105</v>
          </cell>
          <cell r="AK142" t="str">
            <v>Contratos Serv. (Pintura</v>
          </cell>
          <cell r="AQ142">
            <v>1508050105</v>
          </cell>
          <cell r="AR142" t="str">
            <v>Contratos Serv. (Pintura</v>
          </cell>
          <cell r="AX142">
            <v>1508050105</v>
          </cell>
          <cell r="AY142" t="str">
            <v>Contratos Serv. (Pintura</v>
          </cell>
          <cell r="BE142">
            <v>1508050105</v>
          </cell>
          <cell r="BF142" t="str">
            <v>Contratos Serv. (Pintura</v>
          </cell>
          <cell r="BS142">
            <v>1508050105</v>
          </cell>
          <cell r="BT142" t="str">
            <v>Contratos Serv. (Pintura</v>
          </cell>
          <cell r="BZ142">
            <v>2</v>
          </cell>
          <cell r="CA142" t="str">
            <v>PASIVOS</v>
          </cell>
          <cell r="CB142">
            <v>-2316830326.5599999</v>
          </cell>
          <cell r="CC142">
            <v>2258777467</v>
          </cell>
          <cell r="CD142">
            <v>2011853384.3199999</v>
          </cell>
          <cell r="CE142">
            <v>-2069906243.8800001</v>
          </cell>
        </row>
        <row r="143">
          <cell r="A143">
            <v>1516</v>
          </cell>
          <cell r="B143" t="str">
            <v>CONSTRUCCIONES Y EDIFICAC</v>
          </cell>
          <cell r="H143">
            <v>1516</v>
          </cell>
          <cell r="I143" t="str">
            <v>CONSTRUCCIONES Y EDIFICAC</v>
          </cell>
          <cell r="O143">
            <v>1516</v>
          </cell>
          <cell r="P143" t="str">
            <v>CONSTRUCCIONES Y EDIFICAC</v>
          </cell>
          <cell r="V143">
            <v>1516</v>
          </cell>
          <cell r="W143" t="str">
            <v>CONSTRUCCIONES Y EDIFICAC</v>
          </cell>
          <cell r="AC143">
            <v>1516</v>
          </cell>
          <cell r="AD143" t="str">
            <v>CONSTRUCCIONES Y EDIFICAC</v>
          </cell>
          <cell r="AJ143">
            <v>1516</v>
          </cell>
          <cell r="AK143" t="str">
            <v>CONSTRUCCIONES Y EDIFICAC</v>
          </cell>
          <cell r="AQ143">
            <v>1516</v>
          </cell>
          <cell r="AR143" t="str">
            <v>CONSTRUCCIONES Y EDIFICAC</v>
          </cell>
          <cell r="AX143">
            <v>1516</v>
          </cell>
          <cell r="AY143" t="str">
            <v>CONSTRUCCIONES Y EDIFICAC</v>
          </cell>
          <cell r="BE143">
            <v>1516</v>
          </cell>
          <cell r="BF143" t="str">
            <v>CONSTRUCCIONES Y EDIFICAC</v>
          </cell>
          <cell r="BS143">
            <v>1516</v>
          </cell>
          <cell r="BT143" t="str">
            <v>CONSTRUCCIONES Y EDIFICAC</v>
          </cell>
          <cell r="BZ143">
            <v>21</v>
          </cell>
          <cell r="CA143" t="str">
            <v>OBLIGACIONES FINANCIERAS</v>
          </cell>
          <cell r="CB143">
            <v>-31631985</v>
          </cell>
          <cell r="CC143">
            <v>10652768</v>
          </cell>
          <cell r="CD143">
            <v>111423</v>
          </cell>
          <cell r="CE143">
            <v>-21090640</v>
          </cell>
        </row>
        <row r="144">
          <cell r="A144">
            <v>151605</v>
          </cell>
          <cell r="B144" t="str">
            <v>EDIFICIOS</v>
          </cell>
          <cell r="H144">
            <v>151605</v>
          </cell>
          <cell r="I144" t="str">
            <v>EDIFICIOS</v>
          </cell>
          <cell r="O144">
            <v>151605</v>
          </cell>
          <cell r="P144" t="str">
            <v>EDIFICIOS</v>
          </cell>
          <cell r="V144">
            <v>151605</v>
          </cell>
          <cell r="W144" t="str">
            <v>EDIFICIOS</v>
          </cell>
          <cell r="AC144">
            <v>151605</v>
          </cell>
          <cell r="AD144" t="str">
            <v>EDIFICIOS</v>
          </cell>
          <cell r="AJ144">
            <v>151605</v>
          </cell>
          <cell r="AK144" t="str">
            <v>EDIFICIOS</v>
          </cell>
          <cell r="AQ144">
            <v>151605</v>
          </cell>
          <cell r="AR144" t="str">
            <v>EDIFICIOS</v>
          </cell>
          <cell r="AX144">
            <v>151605</v>
          </cell>
          <cell r="AY144" t="str">
            <v>EDIFICIOS</v>
          </cell>
          <cell r="BE144">
            <v>151605</v>
          </cell>
          <cell r="BF144" t="str">
            <v>EDIFICIOS</v>
          </cell>
          <cell r="BS144">
            <v>151605</v>
          </cell>
          <cell r="BT144" t="str">
            <v>EDIFICIOS</v>
          </cell>
          <cell r="BZ144">
            <v>2105</v>
          </cell>
          <cell r="CA144" t="str">
            <v>BANCOS NACIONALES</v>
          </cell>
          <cell r="CB144">
            <v>-31631985</v>
          </cell>
          <cell r="CC144">
            <v>10652768</v>
          </cell>
          <cell r="CD144">
            <v>111423</v>
          </cell>
          <cell r="CE144">
            <v>-21090640</v>
          </cell>
        </row>
        <row r="145">
          <cell r="A145">
            <v>151695</v>
          </cell>
          <cell r="B145" t="str">
            <v>OTROS</v>
          </cell>
          <cell r="H145">
            <v>151695</v>
          </cell>
          <cell r="I145" t="str">
            <v>OTROS</v>
          </cell>
          <cell r="O145">
            <v>151695</v>
          </cell>
          <cell r="P145" t="str">
            <v>OTROS</v>
          </cell>
          <cell r="V145">
            <v>151695</v>
          </cell>
          <cell r="W145" t="str">
            <v>OTROS</v>
          </cell>
          <cell r="AC145">
            <v>151695</v>
          </cell>
          <cell r="AD145" t="str">
            <v>OTROS</v>
          </cell>
          <cell r="AJ145">
            <v>151695</v>
          </cell>
          <cell r="AK145" t="str">
            <v>OTROS</v>
          </cell>
          <cell r="AQ145">
            <v>151695</v>
          </cell>
          <cell r="AR145" t="str">
            <v>OTROS</v>
          </cell>
          <cell r="AX145">
            <v>151695</v>
          </cell>
          <cell r="AY145" t="str">
            <v>OTROS</v>
          </cell>
          <cell r="BE145">
            <v>151695</v>
          </cell>
          <cell r="BF145" t="str">
            <v>OTROS</v>
          </cell>
          <cell r="BS145">
            <v>151695</v>
          </cell>
          <cell r="BT145" t="str">
            <v>OTROS</v>
          </cell>
          <cell r="BZ145">
            <v>210510</v>
          </cell>
          <cell r="CA145" t="str">
            <v>PAGARES</v>
          </cell>
          <cell r="CB145">
            <v>-31631985</v>
          </cell>
          <cell r="CC145">
            <v>10652768</v>
          </cell>
          <cell r="CD145">
            <v>111423</v>
          </cell>
          <cell r="CE145">
            <v>-21090640</v>
          </cell>
        </row>
        <row r="146">
          <cell r="A146">
            <v>1520</v>
          </cell>
          <cell r="B146" t="str">
            <v>MAQUINARIA Y EQUIPO</v>
          </cell>
          <cell r="H146">
            <v>1520</v>
          </cell>
          <cell r="I146" t="str">
            <v>MAQUINARIA Y EQUIPO</v>
          </cell>
          <cell r="O146">
            <v>1520</v>
          </cell>
          <cell r="P146" t="str">
            <v>MAQUINARIA Y EQUIPO</v>
          </cell>
          <cell r="V146">
            <v>1520</v>
          </cell>
          <cell r="W146" t="str">
            <v>MAQUINARIA Y EQUIPO</v>
          </cell>
          <cell r="AC146">
            <v>1520</v>
          </cell>
          <cell r="AD146" t="str">
            <v>MAQUINARIA Y EQUIPO</v>
          </cell>
          <cell r="AJ146">
            <v>1520</v>
          </cell>
          <cell r="AK146" t="str">
            <v>MAQUINARIA Y EQUIPO</v>
          </cell>
          <cell r="AQ146">
            <v>1520</v>
          </cell>
          <cell r="AR146" t="str">
            <v>MAQUINARIA Y EQUIPO</v>
          </cell>
          <cell r="AX146">
            <v>1520</v>
          </cell>
          <cell r="AY146" t="str">
            <v>MAQUINARIA Y EQUIPO</v>
          </cell>
          <cell r="BE146">
            <v>1520</v>
          </cell>
          <cell r="BF146" t="str">
            <v>MAQUINARIA Y EQUIPO</v>
          </cell>
          <cell r="BS146">
            <v>1520</v>
          </cell>
          <cell r="BT146" t="str">
            <v>MAQUINARIA Y EQUIPO</v>
          </cell>
          <cell r="BZ146">
            <v>21051001</v>
          </cell>
          <cell r="CA146" t="str">
            <v>Capital</v>
          </cell>
          <cell r="CB146">
            <v>-31526413</v>
          </cell>
          <cell r="CC146">
            <v>10508806</v>
          </cell>
          <cell r="CD146">
            <v>0</v>
          </cell>
          <cell r="CE146">
            <v>-21017607</v>
          </cell>
        </row>
        <row r="147">
          <cell r="A147">
            <v>152005</v>
          </cell>
          <cell r="B147" t="str">
            <v>MAQUINARIA</v>
          </cell>
          <cell r="H147">
            <v>152005</v>
          </cell>
          <cell r="I147" t="str">
            <v>MAQUINARIA</v>
          </cell>
          <cell r="O147">
            <v>152005</v>
          </cell>
          <cell r="P147" t="str">
            <v>MAQUINARIA</v>
          </cell>
          <cell r="V147">
            <v>152005</v>
          </cell>
          <cell r="W147" t="str">
            <v>MAQUINARIA</v>
          </cell>
          <cell r="AC147">
            <v>152005</v>
          </cell>
          <cell r="AD147" t="str">
            <v>MAQUINARIA</v>
          </cell>
          <cell r="AJ147">
            <v>152005</v>
          </cell>
          <cell r="AK147" t="str">
            <v>MAQUINARIA</v>
          </cell>
          <cell r="AQ147">
            <v>152005</v>
          </cell>
          <cell r="AR147" t="str">
            <v>MAQUINARIA</v>
          </cell>
          <cell r="AX147">
            <v>152005</v>
          </cell>
          <cell r="AY147" t="str">
            <v>MAQUINARIA</v>
          </cell>
          <cell r="BE147">
            <v>152005</v>
          </cell>
          <cell r="BF147" t="str">
            <v>MAQUINARIA</v>
          </cell>
          <cell r="BS147">
            <v>152005</v>
          </cell>
          <cell r="BT147" t="str">
            <v>MAQUINARIA</v>
          </cell>
          <cell r="BZ147">
            <v>21051002</v>
          </cell>
          <cell r="CA147" t="str">
            <v>Intereses</v>
          </cell>
          <cell r="CB147">
            <v>-105572</v>
          </cell>
          <cell r="CC147">
            <v>143962</v>
          </cell>
          <cell r="CD147">
            <v>111423</v>
          </cell>
          <cell r="CE147">
            <v>-73033</v>
          </cell>
        </row>
        <row r="148">
          <cell r="A148">
            <v>1524</v>
          </cell>
          <cell r="B148" t="str">
            <v>EQUIPO DE OFICINA</v>
          </cell>
          <cell r="H148">
            <v>1524</v>
          </cell>
          <cell r="I148" t="str">
            <v>EQUIPO DE OFICINA</v>
          </cell>
          <cell r="O148">
            <v>1524</v>
          </cell>
          <cell r="P148" t="str">
            <v>EQUIPO DE OFICINA</v>
          </cell>
          <cell r="V148">
            <v>1524</v>
          </cell>
          <cell r="W148" t="str">
            <v>EQUIPO DE OFICINA</v>
          </cell>
          <cell r="AC148">
            <v>1524</v>
          </cell>
          <cell r="AD148" t="str">
            <v>EQUIPO DE OFICINA</v>
          </cell>
          <cell r="AJ148">
            <v>1524</v>
          </cell>
          <cell r="AK148" t="str">
            <v>EQUIPO DE OFICINA</v>
          </cell>
          <cell r="AQ148">
            <v>1524</v>
          </cell>
          <cell r="AR148" t="str">
            <v>EQUIPO DE OFICINA</v>
          </cell>
          <cell r="AX148">
            <v>1524</v>
          </cell>
          <cell r="AY148" t="str">
            <v>EQUIPO DE OFICINA</v>
          </cell>
          <cell r="BE148">
            <v>1524</v>
          </cell>
          <cell r="BF148" t="str">
            <v>EQUIPO DE OFICINA</v>
          </cell>
          <cell r="BS148">
            <v>1524</v>
          </cell>
          <cell r="BT148" t="str">
            <v>EQUIPO DE OFICINA</v>
          </cell>
          <cell r="BZ148">
            <v>22</v>
          </cell>
          <cell r="CA148" t="str">
            <v>PROVEEDORES</v>
          </cell>
          <cell r="CB148">
            <v>-95967802</v>
          </cell>
          <cell r="CC148">
            <v>52889499</v>
          </cell>
          <cell r="CD148">
            <v>56219001</v>
          </cell>
          <cell r="CE148">
            <v>-99297304</v>
          </cell>
        </row>
        <row r="149">
          <cell r="A149">
            <v>152405</v>
          </cell>
          <cell r="B149" t="str">
            <v>MUEBLES Y ENSERES</v>
          </cell>
          <cell r="H149">
            <v>152405</v>
          </cell>
          <cell r="I149" t="str">
            <v>MUEBLES Y ENSERES</v>
          </cell>
          <cell r="O149">
            <v>152405</v>
          </cell>
          <cell r="P149" t="str">
            <v>MUEBLES Y ENSERES</v>
          </cell>
          <cell r="V149">
            <v>152405</v>
          </cell>
          <cell r="W149" t="str">
            <v>MUEBLES Y ENSERES</v>
          </cell>
          <cell r="AC149">
            <v>152405</v>
          </cell>
          <cell r="AD149" t="str">
            <v>MUEBLES Y ENSERES</v>
          </cell>
          <cell r="AJ149">
            <v>152405</v>
          </cell>
          <cell r="AK149" t="str">
            <v>MUEBLES Y ENSERES</v>
          </cell>
          <cell r="AQ149">
            <v>152405</v>
          </cell>
          <cell r="AR149" t="str">
            <v>MUEBLES Y ENSERES</v>
          </cell>
          <cell r="AX149">
            <v>152405</v>
          </cell>
          <cell r="AY149" t="str">
            <v>MUEBLES Y ENSERES</v>
          </cell>
          <cell r="BE149">
            <v>152405</v>
          </cell>
          <cell r="BF149" t="str">
            <v>MUEBLES Y ENSERES</v>
          </cell>
          <cell r="BS149">
            <v>152405</v>
          </cell>
          <cell r="BT149" t="str">
            <v>MUEBLES Y ENSERES</v>
          </cell>
          <cell r="BZ149">
            <v>2205</v>
          </cell>
          <cell r="CA149" t="str">
            <v>NACIONALES</v>
          </cell>
          <cell r="CB149">
            <v>-95967802</v>
          </cell>
          <cell r="CC149">
            <v>52889499</v>
          </cell>
          <cell r="CD149">
            <v>56219001</v>
          </cell>
          <cell r="CE149">
            <v>-99297304</v>
          </cell>
        </row>
        <row r="150">
          <cell r="A150">
            <v>152410</v>
          </cell>
          <cell r="B150" t="str">
            <v>EQUIPO ELECTRONICO</v>
          </cell>
          <cell r="H150">
            <v>152410</v>
          </cell>
          <cell r="I150" t="str">
            <v>EQUIPO ELECTRONICO</v>
          </cell>
          <cell r="O150">
            <v>152410</v>
          </cell>
          <cell r="P150" t="str">
            <v>EQUIPO ELECTRONICO</v>
          </cell>
          <cell r="V150">
            <v>152410</v>
          </cell>
          <cell r="W150" t="str">
            <v>EQUIPO ELECTRONICO</v>
          </cell>
          <cell r="AC150">
            <v>152410</v>
          </cell>
          <cell r="AD150" t="str">
            <v>EQUIPO ELECTRONICO</v>
          </cell>
          <cell r="AJ150">
            <v>152410</v>
          </cell>
          <cell r="AK150" t="str">
            <v>EQUIPO ELECTRONICO</v>
          </cell>
          <cell r="AQ150">
            <v>152410</v>
          </cell>
          <cell r="AR150" t="str">
            <v>EQUIPO ELECTRONICO</v>
          </cell>
          <cell r="AX150">
            <v>152410</v>
          </cell>
          <cell r="AY150" t="str">
            <v>EQUIPO ELECTRONICO</v>
          </cell>
          <cell r="BE150">
            <v>152410</v>
          </cell>
          <cell r="BF150" t="str">
            <v>EQUIPO ELECTRONICO</v>
          </cell>
          <cell r="BS150">
            <v>152410</v>
          </cell>
          <cell r="BT150" t="str">
            <v>EQUIPO ELECTRONICO</v>
          </cell>
          <cell r="BZ150">
            <v>220505</v>
          </cell>
          <cell r="CA150" t="str">
            <v>Proveedores Nacionales</v>
          </cell>
          <cell r="CB150">
            <v>-95967802</v>
          </cell>
          <cell r="CC150">
            <v>52889499</v>
          </cell>
          <cell r="CD150">
            <v>56219001</v>
          </cell>
          <cell r="CE150">
            <v>-99297304</v>
          </cell>
        </row>
        <row r="151">
          <cell r="A151">
            <v>152495</v>
          </cell>
          <cell r="B151" t="str">
            <v>OTROS</v>
          </cell>
          <cell r="H151">
            <v>152495</v>
          </cell>
          <cell r="I151" t="str">
            <v>OTROS</v>
          </cell>
          <cell r="O151">
            <v>152495</v>
          </cell>
          <cell r="P151" t="str">
            <v>OTROS</v>
          </cell>
          <cell r="V151">
            <v>152495</v>
          </cell>
          <cell r="W151" t="str">
            <v>OTROS</v>
          </cell>
          <cell r="AC151">
            <v>152495</v>
          </cell>
          <cell r="AD151" t="str">
            <v>OTROS</v>
          </cell>
          <cell r="AJ151">
            <v>152495</v>
          </cell>
          <cell r="AK151" t="str">
            <v>OTROS</v>
          </cell>
          <cell r="AQ151">
            <v>152495</v>
          </cell>
          <cell r="AR151" t="str">
            <v>OTROS</v>
          </cell>
          <cell r="AX151">
            <v>152495</v>
          </cell>
          <cell r="AY151" t="str">
            <v>OTROS</v>
          </cell>
          <cell r="BE151">
            <v>152495</v>
          </cell>
          <cell r="BF151" t="str">
            <v>OTROS</v>
          </cell>
          <cell r="BS151">
            <v>152495</v>
          </cell>
          <cell r="BT151" t="str">
            <v>OTROS</v>
          </cell>
          <cell r="BZ151">
            <v>23</v>
          </cell>
          <cell r="CA151" t="str">
            <v>CUENTAS POR PAGAR</v>
          </cell>
          <cell r="CB151">
            <v>-390504029</v>
          </cell>
          <cell r="CC151">
            <v>358440070</v>
          </cell>
          <cell r="CD151">
            <v>292391324</v>
          </cell>
          <cell r="CE151">
            <v>-324455283</v>
          </cell>
        </row>
        <row r="152">
          <cell r="A152">
            <v>1528</v>
          </cell>
          <cell r="B152" t="str">
            <v>EQUIPO DE COMPUTACION Y C</v>
          </cell>
          <cell r="H152">
            <v>1528</v>
          </cell>
          <cell r="I152" t="str">
            <v>EQUIPO DE COMPUTACION Y C</v>
          </cell>
          <cell r="O152">
            <v>1528</v>
          </cell>
          <cell r="P152" t="str">
            <v>EQUIPO DE COMPUTACION Y C</v>
          </cell>
          <cell r="V152">
            <v>1528</v>
          </cell>
          <cell r="W152" t="str">
            <v>EQUIPO DE COMPUTACION Y C</v>
          </cell>
          <cell r="AC152">
            <v>1528</v>
          </cell>
          <cell r="AD152" t="str">
            <v>EQUIPO DE COMPUTACION Y C</v>
          </cell>
          <cell r="AJ152">
            <v>1528</v>
          </cell>
          <cell r="AK152" t="str">
            <v>EQUIPO DE COMPUTACION Y C</v>
          </cell>
          <cell r="AQ152">
            <v>1528</v>
          </cell>
          <cell r="AR152" t="str">
            <v>EQUIPO DE COMPUTACION Y C</v>
          </cell>
          <cell r="AX152">
            <v>1528</v>
          </cell>
          <cell r="AY152" t="str">
            <v>EQUIPO DE COMPUTACION Y C</v>
          </cell>
          <cell r="BE152">
            <v>1528</v>
          </cell>
          <cell r="BF152" t="str">
            <v>EQUIPO DE COMPUTACION Y C</v>
          </cell>
          <cell r="BS152">
            <v>1528</v>
          </cell>
          <cell r="BT152" t="str">
            <v>EQUIPO DE COMPUTACION Y C</v>
          </cell>
          <cell r="BZ152">
            <v>2335</v>
          </cell>
          <cell r="CA152" t="str">
            <v>COSTOS Y GASTOS POR PAGAR</v>
          </cell>
          <cell r="CB152">
            <v>-271886140</v>
          </cell>
          <cell r="CC152">
            <v>238122011</v>
          </cell>
          <cell r="CD152">
            <v>178646136</v>
          </cell>
          <cell r="CE152">
            <v>-212410265</v>
          </cell>
        </row>
        <row r="153">
          <cell r="A153">
            <v>152805</v>
          </cell>
          <cell r="B153" t="str">
            <v>EQUIPO PROCESAMIENTO DE D</v>
          </cell>
          <cell r="H153">
            <v>152805</v>
          </cell>
          <cell r="I153" t="str">
            <v>EQUIPO PROCESAMIENTO DE D</v>
          </cell>
          <cell r="O153">
            <v>152805</v>
          </cell>
          <cell r="P153" t="str">
            <v>EQUIPO PROCESAMIENTO DE D</v>
          </cell>
          <cell r="V153">
            <v>152805</v>
          </cell>
          <cell r="W153" t="str">
            <v>EQUIPO PROCESAMIENTO DE D</v>
          </cell>
          <cell r="AC153">
            <v>152805</v>
          </cell>
          <cell r="AD153" t="str">
            <v>EQUIPO PROCESAMIENTO DE D</v>
          </cell>
          <cell r="AJ153">
            <v>152805</v>
          </cell>
          <cell r="AK153" t="str">
            <v>EQUIPO PROCESAMIENTO DE D</v>
          </cell>
          <cell r="AQ153">
            <v>152805</v>
          </cell>
          <cell r="AR153" t="str">
            <v>EQUIPO PROCESAMIENTO DE D</v>
          </cell>
          <cell r="AX153">
            <v>152805</v>
          </cell>
          <cell r="AY153" t="str">
            <v>EQUIPO PROCESAMIENTO DE D</v>
          </cell>
          <cell r="BE153">
            <v>152805</v>
          </cell>
          <cell r="BF153" t="str">
            <v>EQUIPO PROCESAMIENTO DE D</v>
          </cell>
          <cell r="BS153">
            <v>152805</v>
          </cell>
          <cell r="BT153" t="str">
            <v>EQUIPO PROCESAMIENTO DE D</v>
          </cell>
          <cell r="BZ153">
            <v>233510</v>
          </cell>
          <cell r="CA153" t="str">
            <v>Gastos Legasles</v>
          </cell>
          <cell r="CB153">
            <v>0</v>
          </cell>
          <cell r="CC153">
            <v>0</v>
          </cell>
          <cell r="CD153">
            <v>0</v>
          </cell>
          <cell r="CE153">
            <v>0</v>
          </cell>
        </row>
        <row r="154">
          <cell r="A154">
            <v>152810</v>
          </cell>
          <cell r="B154" t="str">
            <v>EQUIPOS DE TELECOMUNICACI</v>
          </cell>
          <cell r="H154">
            <v>152810</v>
          </cell>
          <cell r="I154" t="str">
            <v>EQUIPOS DE TELECOMUNICACI</v>
          </cell>
          <cell r="O154">
            <v>152810</v>
          </cell>
          <cell r="P154" t="str">
            <v>EQUIPOS DE TELECOMUNICACI</v>
          </cell>
          <cell r="V154">
            <v>152810</v>
          </cell>
          <cell r="W154" t="str">
            <v>EQUIPOS DE TELECOMUNICACI</v>
          </cell>
          <cell r="AC154">
            <v>152810</v>
          </cell>
          <cell r="AD154" t="str">
            <v>EQUIPOS DE TELECOMUNICACI</v>
          </cell>
          <cell r="AJ154">
            <v>152810</v>
          </cell>
          <cell r="AK154" t="str">
            <v>EQUIPOS DE TELECOMUNICACI</v>
          </cell>
          <cell r="AQ154">
            <v>152810</v>
          </cell>
          <cell r="AR154" t="str">
            <v>EQUIPOS DE TELECOMUNICACI</v>
          </cell>
          <cell r="AX154">
            <v>152810</v>
          </cell>
          <cell r="AY154" t="str">
            <v>EQUIPOS DE TELECOMUNICACI</v>
          </cell>
          <cell r="BE154">
            <v>152810</v>
          </cell>
          <cell r="BF154" t="str">
            <v>EQUIPOS DE TELECOMUNICACI</v>
          </cell>
          <cell r="BS154">
            <v>152810</v>
          </cell>
          <cell r="BT154" t="str">
            <v>EQUIPOS DE TELECOMUNICACI</v>
          </cell>
          <cell r="BZ154">
            <v>233515</v>
          </cell>
          <cell r="CA154" t="str">
            <v>Libros, Suscripciones, Periodicos y Revi</v>
          </cell>
          <cell r="CB154">
            <v>0</v>
          </cell>
          <cell r="CC154">
            <v>280000</v>
          </cell>
          <cell r="CD154">
            <v>635005</v>
          </cell>
          <cell r="CE154">
            <v>-355005</v>
          </cell>
        </row>
        <row r="155">
          <cell r="A155">
            <v>152820</v>
          </cell>
          <cell r="B155" t="str">
            <v>SATELITES Y ANTENAS</v>
          </cell>
          <cell r="H155">
            <v>152820</v>
          </cell>
          <cell r="I155" t="str">
            <v>SATELITES Y ANTENAS</v>
          </cell>
          <cell r="O155">
            <v>152820</v>
          </cell>
          <cell r="P155" t="str">
            <v>SATELITES Y ANTENAS</v>
          </cell>
          <cell r="V155">
            <v>152820</v>
          </cell>
          <cell r="W155" t="str">
            <v>SATELITES Y ANTENAS</v>
          </cell>
          <cell r="AC155">
            <v>152820</v>
          </cell>
          <cell r="AD155" t="str">
            <v>SATELITES Y ANTENAS</v>
          </cell>
          <cell r="AJ155">
            <v>152820</v>
          </cell>
          <cell r="AK155" t="str">
            <v>SATELITES Y ANTENAS</v>
          </cell>
          <cell r="AQ155">
            <v>152820</v>
          </cell>
          <cell r="AR155" t="str">
            <v>SATELITES Y ANTENAS</v>
          </cell>
          <cell r="AX155">
            <v>152820</v>
          </cell>
          <cell r="AY155" t="str">
            <v>SATELITES Y ANTENAS</v>
          </cell>
          <cell r="BE155">
            <v>152820</v>
          </cell>
          <cell r="BF155" t="str">
            <v>SATELITES Y ANTENAS</v>
          </cell>
          <cell r="BS155">
            <v>152820</v>
          </cell>
          <cell r="BT155" t="str">
            <v>SATELITES Y ANTENAS</v>
          </cell>
          <cell r="BZ155">
            <v>233520</v>
          </cell>
          <cell r="CA155" t="str">
            <v>Comisiones</v>
          </cell>
          <cell r="CB155">
            <v>-61013070</v>
          </cell>
          <cell r="CC155">
            <v>35995464</v>
          </cell>
          <cell r="CD155">
            <v>25375425</v>
          </cell>
          <cell r="CE155">
            <v>-50393031</v>
          </cell>
        </row>
        <row r="156">
          <cell r="A156">
            <v>152825</v>
          </cell>
          <cell r="B156" t="str">
            <v>LINEAS TELEFONICAS</v>
          </cell>
          <cell r="H156">
            <v>152825</v>
          </cell>
          <cell r="I156" t="str">
            <v>LINEAS TELEFONICAS</v>
          </cell>
          <cell r="O156">
            <v>152825</v>
          </cell>
          <cell r="P156" t="str">
            <v>LINEAS TELEFONICAS</v>
          </cell>
          <cell r="V156">
            <v>152825</v>
          </cell>
          <cell r="W156" t="str">
            <v>LINEAS TELEFONICAS</v>
          </cell>
          <cell r="AC156">
            <v>152825</v>
          </cell>
          <cell r="AD156" t="str">
            <v>LINEAS TELEFONICAS</v>
          </cell>
          <cell r="AJ156">
            <v>152825</v>
          </cell>
          <cell r="AK156" t="str">
            <v>LINEAS TELEFONICAS</v>
          </cell>
          <cell r="AQ156">
            <v>152825</v>
          </cell>
          <cell r="AR156" t="str">
            <v>LINEAS TELEFONICAS</v>
          </cell>
          <cell r="AX156">
            <v>152825</v>
          </cell>
          <cell r="AY156" t="str">
            <v>LINEAS TELEFONICAS</v>
          </cell>
          <cell r="BE156">
            <v>152825</v>
          </cell>
          <cell r="BF156" t="str">
            <v>LINEAS TELEFONICAS</v>
          </cell>
          <cell r="BS156">
            <v>152825</v>
          </cell>
          <cell r="BT156" t="str">
            <v>LINEAS TELEFONICAS</v>
          </cell>
          <cell r="BZ156">
            <v>233525</v>
          </cell>
          <cell r="CA156" t="str">
            <v>Honorarios</v>
          </cell>
          <cell r="CB156">
            <v>-5730133</v>
          </cell>
          <cell r="CC156">
            <v>10300230</v>
          </cell>
          <cell r="CD156">
            <v>5358158</v>
          </cell>
          <cell r="CE156">
            <v>-788061</v>
          </cell>
        </row>
        <row r="157">
          <cell r="A157">
            <v>152895</v>
          </cell>
          <cell r="B157" t="str">
            <v>OTROS</v>
          </cell>
          <cell r="H157">
            <v>152895</v>
          </cell>
          <cell r="I157" t="str">
            <v>OTROS</v>
          </cell>
          <cell r="O157">
            <v>152895</v>
          </cell>
          <cell r="P157" t="str">
            <v>OTROS</v>
          </cell>
          <cell r="V157">
            <v>152895</v>
          </cell>
          <cell r="W157" t="str">
            <v>OTROS</v>
          </cell>
          <cell r="AC157">
            <v>152895</v>
          </cell>
          <cell r="AD157" t="str">
            <v>OTROS</v>
          </cell>
          <cell r="AJ157">
            <v>152895</v>
          </cell>
          <cell r="AK157" t="str">
            <v>OTROS</v>
          </cell>
          <cell r="AQ157">
            <v>152895</v>
          </cell>
          <cell r="AR157" t="str">
            <v>OTROS</v>
          </cell>
          <cell r="AX157">
            <v>152895</v>
          </cell>
          <cell r="AY157" t="str">
            <v>OTROS</v>
          </cell>
          <cell r="BE157">
            <v>152895</v>
          </cell>
          <cell r="BF157" t="str">
            <v>OTROS</v>
          </cell>
          <cell r="BS157">
            <v>152895</v>
          </cell>
          <cell r="BT157" t="str">
            <v>OTROS</v>
          </cell>
          <cell r="BZ157">
            <v>233530</v>
          </cell>
          <cell r="CA157" t="str">
            <v>Servicios Tecnicos</v>
          </cell>
          <cell r="CB157">
            <v>-48808896</v>
          </cell>
          <cell r="CC157">
            <v>69941079</v>
          </cell>
          <cell r="CD157">
            <v>50899607</v>
          </cell>
          <cell r="CE157">
            <v>-29767424</v>
          </cell>
        </row>
        <row r="158">
          <cell r="A158">
            <v>1536</v>
          </cell>
          <cell r="B158" t="str">
            <v>EQUIPO DE HOTELES Y RESTA</v>
          </cell>
          <cell r="H158">
            <v>1536</v>
          </cell>
          <cell r="I158" t="str">
            <v>EQUIPO DE HOTELES Y RESTA</v>
          </cell>
          <cell r="O158">
            <v>1536</v>
          </cell>
          <cell r="P158" t="str">
            <v>EQUIPO DE HOTELES Y RESTA</v>
          </cell>
          <cell r="V158">
            <v>1536</v>
          </cell>
          <cell r="W158" t="str">
            <v>EQUIPO DE HOTELES Y RESTA</v>
          </cell>
          <cell r="AC158">
            <v>1536</v>
          </cell>
          <cell r="AD158" t="str">
            <v>EQUIPO DE HOTELES Y RESTA</v>
          </cell>
          <cell r="AJ158">
            <v>1536</v>
          </cell>
          <cell r="AK158" t="str">
            <v>EQUIPO DE HOTELES Y RESTA</v>
          </cell>
          <cell r="AQ158">
            <v>1536</v>
          </cell>
          <cell r="AR158" t="str">
            <v>EQUIPO DE HOTELES Y RESTA</v>
          </cell>
          <cell r="AX158">
            <v>1536</v>
          </cell>
          <cell r="AY158" t="str">
            <v>EQUIPO DE HOTELES Y RESTA</v>
          </cell>
          <cell r="BE158">
            <v>1536</v>
          </cell>
          <cell r="BF158" t="str">
            <v>EQUIPO DE HOTELES Y RESTA</v>
          </cell>
          <cell r="BS158">
            <v>1536</v>
          </cell>
          <cell r="BT158" t="str">
            <v>EQUIPO DE HOTELES Y RESTA</v>
          </cell>
          <cell r="BZ158">
            <v>233535</v>
          </cell>
          <cell r="CA158" t="str">
            <v>Servicio De Mantenimiento</v>
          </cell>
          <cell r="CB158">
            <v>-9105889</v>
          </cell>
          <cell r="CC158">
            <v>8320997</v>
          </cell>
          <cell r="CD158">
            <v>6837820</v>
          </cell>
          <cell r="CE158">
            <v>-7622712</v>
          </cell>
        </row>
        <row r="159">
          <cell r="A159">
            <v>153605</v>
          </cell>
          <cell r="B159" t="str">
            <v>DE HABITACIONES</v>
          </cell>
          <cell r="H159">
            <v>153605</v>
          </cell>
          <cell r="I159" t="str">
            <v>DE HABITACIONES</v>
          </cell>
          <cell r="O159">
            <v>153605</v>
          </cell>
          <cell r="P159" t="str">
            <v>DE HABITACIONES</v>
          </cell>
          <cell r="V159">
            <v>153605</v>
          </cell>
          <cell r="W159" t="str">
            <v>DE HABITACIONES</v>
          </cell>
          <cell r="AC159">
            <v>153605</v>
          </cell>
          <cell r="AD159" t="str">
            <v>DE HABITACIONES</v>
          </cell>
          <cell r="AJ159">
            <v>153605</v>
          </cell>
          <cell r="AK159" t="str">
            <v>DE HABITACIONES</v>
          </cell>
          <cell r="AQ159">
            <v>153605</v>
          </cell>
          <cell r="AR159" t="str">
            <v>DE HABITACIONES</v>
          </cell>
          <cell r="AX159">
            <v>153605</v>
          </cell>
          <cell r="AY159" t="str">
            <v>DE HABITACIONES</v>
          </cell>
          <cell r="BE159">
            <v>153605</v>
          </cell>
          <cell r="BF159" t="str">
            <v>DE HABITACIONES</v>
          </cell>
          <cell r="BS159">
            <v>153605</v>
          </cell>
          <cell r="BT159" t="str">
            <v>DE HABITACIONES</v>
          </cell>
          <cell r="BZ159">
            <v>233540</v>
          </cell>
          <cell r="CA159" t="str">
            <v>Arrendamientos</v>
          </cell>
          <cell r="CB159">
            <v>-41333742</v>
          </cell>
          <cell r="CC159">
            <v>22935869</v>
          </cell>
          <cell r="CD159">
            <v>22863999</v>
          </cell>
          <cell r="CE159">
            <v>-41261872</v>
          </cell>
        </row>
        <row r="160">
          <cell r="A160">
            <v>15360501</v>
          </cell>
          <cell r="B160" t="str">
            <v>Muebles y Equipo de Hotel</v>
          </cell>
          <cell r="H160">
            <v>15360501</v>
          </cell>
          <cell r="I160" t="str">
            <v>Muebles y Equipo de Hotel</v>
          </cell>
          <cell r="O160">
            <v>15360501</v>
          </cell>
          <cell r="P160" t="str">
            <v>Muebles y Equipo de Hotel</v>
          </cell>
          <cell r="V160">
            <v>15360501</v>
          </cell>
          <cell r="W160" t="str">
            <v>Muebles y Equipo de Hotel</v>
          </cell>
          <cell r="AC160">
            <v>15360501</v>
          </cell>
          <cell r="AD160" t="str">
            <v>Muebles y Equipo de Hotel</v>
          </cell>
          <cell r="AJ160">
            <v>15360501</v>
          </cell>
          <cell r="AK160" t="str">
            <v>Muebles y Equipo de Hotel</v>
          </cell>
          <cell r="AQ160">
            <v>15360501</v>
          </cell>
          <cell r="AR160" t="str">
            <v>Muebles y Equipo de Hotel</v>
          </cell>
          <cell r="AX160">
            <v>15360501</v>
          </cell>
          <cell r="AY160" t="str">
            <v>Muebles y Equipo de Hotel</v>
          </cell>
          <cell r="BE160">
            <v>15360501</v>
          </cell>
          <cell r="BF160" t="str">
            <v>Muebles y Equipo de Hotel</v>
          </cell>
          <cell r="BS160">
            <v>15360501</v>
          </cell>
          <cell r="BT160" t="str">
            <v>Muebles y Equipo de Hotel</v>
          </cell>
          <cell r="BZ160">
            <v>233545</v>
          </cell>
          <cell r="CA160" t="str">
            <v>Transportes, Fletes y Acarreos</v>
          </cell>
          <cell r="CB160">
            <v>-3537263</v>
          </cell>
          <cell r="CC160">
            <v>3061123</v>
          </cell>
          <cell r="CD160">
            <v>4166814</v>
          </cell>
          <cell r="CE160">
            <v>-4642954</v>
          </cell>
        </row>
        <row r="161">
          <cell r="A161">
            <v>15360502</v>
          </cell>
          <cell r="B161" t="str">
            <v>Maquinaria y Equip.Electr</v>
          </cell>
          <cell r="H161">
            <v>15360502</v>
          </cell>
          <cell r="I161" t="str">
            <v>Maquinaria y Equip.Electr</v>
          </cell>
          <cell r="O161">
            <v>15360502</v>
          </cell>
          <cell r="P161" t="str">
            <v>Maquinaria y Equip.Electr</v>
          </cell>
          <cell r="V161">
            <v>15360502</v>
          </cell>
          <cell r="W161" t="str">
            <v>Maquinaria y Equip.Electr</v>
          </cell>
          <cell r="AC161">
            <v>15360502</v>
          </cell>
          <cell r="AD161" t="str">
            <v>Maquinaria y Equip.Electr</v>
          </cell>
          <cell r="AJ161">
            <v>15360502</v>
          </cell>
          <cell r="AK161" t="str">
            <v>Maquinaria y Equip.Electr</v>
          </cell>
          <cell r="AQ161">
            <v>15360502</v>
          </cell>
          <cell r="AR161" t="str">
            <v>Maquinaria y Equip.Electr</v>
          </cell>
          <cell r="AX161">
            <v>15360502</v>
          </cell>
          <cell r="AY161" t="str">
            <v>Maquinaria y Equip.Electr</v>
          </cell>
          <cell r="BE161">
            <v>15360502</v>
          </cell>
          <cell r="BF161" t="str">
            <v>Maquinaria y Equip.Electr</v>
          </cell>
          <cell r="BS161">
            <v>15360502</v>
          </cell>
          <cell r="BT161" t="str">
            <v>Maquinaria y Equip.Electr</v>
          </cell>
          <cell r="BZ161">
            <v>233550</v>
          </cell>
          <cell r="CA161" t="str">
            <v>Servicios Publicos</v>
          </cell>
          <cell r="CB161">
            <v>-61045580</v>
          </cell>
          <cell r="CC161">
            <v>73516249</v>
          </cell>
          <cell r="CD161">
            <v>62509308</v>
          </cell>
          <cell r="CE161">
            <v>-50038639</v>
          </cell>
        </row>
        <row r="162">
          <cell r="A162">
            <v>153610</v>
          </cell>
          <cell r="B162" t="str">
            <v>DE ALIMENTOS Y BEBEBIDAS</v>
          </cell>
          <cell r="H162">
            <v>153610</v>
          </cell>
          <cell r="I162" t="str">
            <v>DE ALIMENTOS Y BEBEBIDAS</v>
          </cell>
          <cell r="O162">
            <v>153610</v>
          </cell>
          <cell r="P162" t="str">
            <v>DE ALIMENTOS Y BEBEBIDAS</v>
          </cell>
          <cell r="V162">
            <v>153610</v>
          </cell>
          <cell r="W162" t="str">
            <v>DE ALIMENTOS Y BEBEBIDAS</v>
          </cell>
          <cell r="AC162">
            <v>153610</v>
          </cell>
          <cell r="AD162" t="str">
            <v>DE ALIMENTOS Y BEBEBIDAS</v>
          </cell>
          <cell r="AJ162">
            <v>153610</v>
          </cell>
          <cell r="AK162" t="str">
            <v>DE ALIMENTOS Y BEBEBIDAS</v>
          </cell>
          <cell r="AQ162">
            <v>153610</v>
          </cell>
          <cell r="AR162" t="str">
            <v>DE ALIMENTOS Y BEBEBIDAS</v>
          </cell>
          <cell r="AX162">
            <v>153610</v>
          </cell>
          <cell r="AY162" t="str">
            <v>DE ALIMENTOS Y BEBEBIDAS</v>
          </cell>
          <cell r="BE162">
            <v>153610</v>
          </cell>
          <cell r="BF162" t="str">
            <v>DE ALIMENTOS Y BEBEBIDAS</v>
          </cell>
          <cell r="BS162">
            <v>153610</v>
          </cell>
          <cell r="BT162" t="str">
            <v>DE ALIMENTOS Y BEBEBIDAS</v>
          </cell>
          <cell r="BZ162">
            <v>233555</v>
          </cell>
          <cell r="CA162" t="str">
            <v>Seguros</v>
          </cell>
          <cell r="CB162">
            <v>-41311567</v>
          </cell>
          <cell r="CC162">
            <v>13771000</v>
          </cell>
          <cell r="CD162">
            <v>0</v>
          </cell>
          <cell r="CE162">
            <v>-27540567</v>
          </cell>
        </row>
        <row r="163">
          <cell r="A163">
            <v>15361001</v>
          </cell>
          <cell r="B163" t="str">
            <v>Equipo de Restaurantes</v>
          </cell>
          <cell r="H163">
            <v>15361001</v>
          </cell>
          <cell r="I163" t="str">
            <v>Equipo de Restaurantes</v>
          </cell>
          <cell r="O163">
            <v>15361001</v>
          </cell>
          <cell r="P163" t="str">
            <v>Equipo de Restaurantes</v>
          </cell>
          <cell r="V163">
            <v>15361001</v>
          </cell>
          <cell r="W163" t="str">
            <v>Equipo de Restaurantes</v>
          </cell>
          <cell r="AC163">
            <v>15361001</v>
          </cell>
          <cell r="AD163" t="str">
            <v>Equipo de Restaurantes</v>
          </cell>
          <cell r="AJ163">
            <v>15361001</v>
          </cell>
          <cell r="AK163" t="str">
            <v>Equipo de Restaurantes</v>
          </cell>
          <cell r="AQ163">
            <v>15361001</v>
          </cell>
          <cell r="AR163" t="str">
            <v>Equipo de Restaurantes</v>
          </cell>
          <cell r="AX163">
            <v>15361001</v>
          </cell>
          <cell r="AY163" t="str">
            <v>Equipo de Restaurantes</v>
          </cell>
          <cell r="BE163">
            <v>15361001</v>
          </cell>
          <cell r="BF163" t="str">
            <v>Equipo de Restaurantes</v>
          </cell>
          <cell r="BS163">
            <v>15361001</v>
          </cell>
          <cell r="BT163" t="str">
            <v>Equipo de Restaurantes</v>
          </cell>
          <cell r="BZ163">
            <v>233560</v>
          </cell>
          <cell r="CA163" t="str">
            <v>Gastos de Viaje</v>
          </cell>
          <cell r="CB163">
            <v>0</v>
          </cell>
          <cell r="CC163">
            <v>0</v>
          </cell>
          <cell r="CD163">
            <v>0</v>
          </cell>
          <cell r="CE163">
            <v>0</v>
          </cell>
        </row>
        <row r="164">
          <cell r="A164">
            <v>15361002</v>
          </cell>
          <cell r="B164" t="str">
            <v>Maquinaria y Equip.Electr</v>
          </cell>
          <cell r="H164">
            <v>15361002</v>
          </cell>
          <cell r="I164" t="str">
            <v>Maquinaria y Equip.Electr</v>
          </cell>
          <cell r="O164">
            <v>15361002</v>
          </cell>
          <cell r="P164" t="str">
            <v>Maquinaria y Equip.Electr</v>
          </cell>
          <cell r="V164">
            <v>15361002</v>
          </cell>
          <cell r="W164" t="str">
            <v>Maquinaria y Equip.Electr</v>
          </cell>
          <cell r="AC164">
            <v>15361002</v>
          </cell>
          <cell r="AD164" t="str">
            <v>Maquinaria y Equip.Electr</v>
          </cell>
          <cell r="AJ164">
            <v>15361002</v>
          </cell>
          <cell r="AK164" t="str">
            <v>Maquinaria y Equip.Electr</v>
          </cell>
          <cell r="AQ164">
            <v>15361002</v>
          </cell>
          <cell r="AR164" t="str">
            <v>Maquinaria y Equip.Electr</v>
          </cell>
          <cell r="AX164">
            <v>15361002</v>
          </cell>
          <cell r="AY164" t="str">
            <v>Maquinaria y Equip.Electr</v>
          </cell>
          <cell r="BE164">
            <v>15361002</v>
          </cell>
          <cell r="BF164" t="str">
            <v>Maquinaria y Equip.Electr</v>
          </cell>
          <cell r="BS164">
            <v>15361002</v>
          </cell>
          <cell r="BT164" t="str">
            <v>Maquinaria y Equip.Electr</v>
          </cell>
          <cell r="BZ164">
            <v>2365</v>
          </cell>
          <cell r="CA164" t="str">
            <v>RETENCION EN LA FUENTE</v>
          </cell>
          <cell r="CB164">
            <v>-41849756</v>
          </cell>
          <cell r="CC164">
            <v>41852473</v>
          </cell>
          <cell r="CD164">
            <v>31152974</v>
          </cell>
          <cell r="CE164">
            <v>-31150257</v>
          </cell>
        </row>
        <row r="165">
          <cell r="A165">
            <v>153695</v>
          </cell>
          <cell r="B165" t="str">
            <v>OTROS</v>
          </cell>
          <cell r="H165">
            <v>153695</v>
          </cell>
          <cell r="I165" t="str">
            <v>OTROS</v>
          </cell>
          <cell r="O165">
            <v>153695</v>
          </cell>
          <cell r="P165" t="str">
            <v>OTROS</v>
          </cell>
          <cell r="V165">
            <v>153695</v>
          </cell>
          <cell r="W165" t="str">
            <v>OTROS</v>
          </cell>
          <cell r="AC165">
            <v>153695</v>
          </cell>
          <cell r="AD165" t="str">
            <v>OTROS</v>
          </cell>
          <cell r="AJ165">
            <v>153695</v>
          </cell>
          <cell r="AK165" t="str">
            <v>OTROS</v>
          </cell>
          <cell r="AQ165">
            <v>153695</v>
          </cell>
          <cell r="AR165" t="str">
            <v>OTROS</v>
          </cell>
          <cell r="AX165">
            <v>153695</v>
          </cell>
          <cell r="AY165" t="str">
            <v>OTROS</v>
          </cell>
          <cell r="BE165">
            <v>153695</v>
          </cell>
          <cell r="BF165" t="str">
            <v>OTROS</v>
          </cell>
          <cell r="BS165">
            <v>153695</v>
          </cell>
          <cell r="BT165" t="str">
            <v>OTROS</v>
          </cell>
          <cell r="BZ165">
            <v>236505</v>
          </cell>
          <cell r="CA165" t="str">
            <v>Ingresos Laborales</v>
          </cell>
          <cell r="CB165">
            <v>-52515900</v>
          </cell>
          <cell r="CC165">
            <v>0</v>
          </cell>
          <cell r="CD165">
            <v>6192400</v>
          </cell>
          <cell r="CE165">
            <v>-58708300</v>
          </cell>
        </row>
        <row r="166">
          <cell r="A166">
            <v>15369501</v>
          </cell>
          <cell r="B166" t="str">
            <v>Muebles y Equipo Hotel</v>
          </cell>
          <cell r="H166">
            <v>15369501</v>
          </cell>
          <cell r="I166" t="str">
            <v>Muebles y Equipo Hotel</v>
          </cell>
          <cell r="O166">
            <v>15369501</v>
          </cell>
          <cell r="P166" t="str">
            <v>Muebles y Equipo Hotel</v>
          </cell>
          <cell r="V166">
            <v>15369501</v>
          </cell>
          <cell r="W166" t="str">
            <v>Muebles y Equipo Hotel</v>
          </cell>
          <cell r="AC166">
            <v>15369501</v>
          </cell>
          <cell r="AD166" t="str">
            <v>Muebles y Equipo Hotel</v>
          </cell>
          <cell r="AJ166">
            <v>15369501</v>
          </cell>
          <cell r="AK166" t="str">
            <v>Muebles y Equipo Hotel</v>
          </cell>
          <cell r="AQ166">
            <v>15369501</v>
          </cell>
          <cell r="AR166" t="str">
            <v>Muebles y Equipo Hotel</v>
          </cell>
          <cell r="AX166">
            <v>15369501</v>
          </cell>
          <cell r="AY166" t="str">
            <v>Muebles y Equipo Hotel</v>
          </cell>
          <cell r="BE166">
            <v>15369501</v>
          </cell>
          <cell r="BF166" t="str">
            <v>Muebles y Equipo Hotel</v>
          </cell>
          <cell r="BS166">
            <v>15369501</v>
          </cell>
          <cell r="BT166" t="str">
            <v>Muebles y Equipo Hotel</v>
          </cell>
          <cell r="BZ166">
            <v>236515</v>
          </cell>
          <cell r="CA166" t="str">
            <v>HONORARIOS</v>
          </cell>
          <cell r="CB166">
            <v>-8361225</v>
          </cell>
          <cell r="CC166">
            <v>0</v>
          </cell>
          <cell r="CD166">
            <v>1026744</v>
          </cell>
          <cell r="CE166">
            <v>-9387969</v>
          </cell>
        </row>
        <row r="167">
          <cell r="A167">
            <v>15369502</v>
          </cell>
          <cell r="B167" t="str">
            <v>Maquinaria y Equipo Eletr</v>
          </cell>
          <cell r="H167">
            <v>15369502</v>
          </cell>
          <cell r="I167" t="str">
            <v>Maquinaria y Equipo Eletr</v>
          </cell>
          <cell r="O167">
            <v>15369502</v>
          </cell>
          <cell r="P167" t="str">
            <v>Maquinaria y Equipo Eletr</v>
          </cell>
          <cell r="V167">
            <v>15369502</v>
          </cell>
          <cell r="W167" t="str">
            <v>Maquinaria y Equipo Eletr</v>
          </cell>
          <cell r="AC167">
            <v>15369502</v>
          </cell>
          <cell r="AD167" t="str">
            <v>Maquinaria y Equipo Eletr</v>
          </cell>
          <cell r="AJ167">
            <v>15369502</v>
          </cell>
          <cell r="AK167" t="str">
            <v>Maquinaria y Equipo Eletr</v>
          </cell>
          <cell r="AQ167">
            <v>15369502</v>
          </cell>
          <cell r="AR167" t="str">
            <v>Maquinaria y Equipo Eletr</v>
          </cell>
          <cell r="AX167">
            <v>15369502</v>
          </cell>
          <cell r="AY167" t="str">
            <v>Maquinaria y Equipo Eletr</v>
          </cell>
          <cell r="BE167">
            <v>15369502</v>
          </cell>
          <cell r="BF167" t="str">
            <v>Maquinaria y Equipo Eletr</v>
          </cell>
          <cell r="BS167">
            <v>15369502</v>
          </cell>
          <cell r="BT167" t="str">
            <v>Maquinaria y Equipo Eletr</v>
          </cell>
          <cell r="BZ167">
            <v>23651501</v>
          </cell>
          <cell r="CA167" t="str">
            <v>Honorarios 10%</v>
          </cell>
          <cell r="CB167">
            <v>-2823000</v>
          </cell>
          <cell r="CC167">
            <v>0</v>
          </cell>
          <cell r="CD167">
            <v>220000</v>
          </cell>
          <cell r="CE167">
            <v>-3043000</v>
          </cell>
        </row>
        <row r="168">
          <cell r="A168">
            <v>1540</v>
          </cell>
          <cell r="B168" t="str">
            <v>FLOTA Y EQUIPO DE TRANSPO</v>
          </cell>
          <cell r="H168">
            <v>1540</v>
          </cell>
          <cell r="I168" t="str">
            <v>FLOTA Y EQUIPO DE TRANSPO</v>
          </cell>
          <cell r="O168">
            <v>1540</v>
          </cell>
          <cell r="P168" t="str">
            <v>FLOTA Y EQUIPO DE TRANSPO</v>
          </cell>
          <cell r="V168">
            <v>1540</v>
          </cell>
          <cell r="W168" t="str">
            <v>FLOTA Y EQUIPO DE TRANSPO</v>
          </cell>
          <cell r="AC168">
            <v>1540</v>
          </cell>
          <cell r="AD168" t="str">
            <v>FLOTA Y EQUIPO DE TRANSPO</v>
          </cell>
          <cell r="AJ168">
            <v>1540</v>
          </cell>
          <cell r="AK168" t="str">
            <v>FLOTA Y EQUIPO DE TRANSPO</v>
          </cell>
          <cell r="AQ168">
            <v>1540</v>
          </cell>
          <cell r="AR168" t="str">
            <v>FLOTA Y EQUIPO DE TRANSPO</v>
          </cell>
          <cell r="AX168">
            <v>1540</v>
          </cell>
          <cell r="AY168" t="str">
            <v>FLOTA Y EQUIPO DE TRANSPO</v>
          </cell>
          <cell r="BE168">
            <v>1540</v>
          </cell>
          <cell r="BF168" t="str">
            <v>FLOTA Y EQUIPO DE TRANSPO</v>
          </cell>
          <cell r="BS168">
            <v>1540</v>
          </cell>
          <cell r="BT168" t="str">
            <v>FLOTA Y EQUIPO DE TRANSPO</v>
          </cell>
          <cell r="BZ168">
            <v>23651502</v>
          </cell>
          <cell r="CA168" t="str">
            <v>Honorarios 11%</v>
          </cell>
          <cell r="CB168">
            <v>-5538225</v>
          </cell>
          <cell r="CC168">
            <v>0</v>
          </cell>
          <cell r="CD168">
            <v>806744</v>
          </cell>
          <cell r="CE168">
            <v>-6344969</v>
          </cell>
        </row>
        <row r="169">
          <cell r="A169">
            <v>154005</v>
          </cell>
          <cell r="B169" t="str">
            <v>AUTOS, CAMIONETAS Y CAMPE</v>
          </cell>
          <cell r="H169">
            <v>154005</v>
          </cell>
          <cell r="I169" t="str">
            <v>AUTOS, CAMIONETAS Y CAMPE</v>
          </cell>
          <cell r="O169">
            <v>154005</v>
          </cell>
          <cell r="P169" t="str">
            <v>AUTOS, CAMIONETAS Y CAMPE</v>
          </cell>
          <cell r="V169">
            <v>154005</v>
          </cell>
          <cell r="W169" t="str">
            <v>AUTOS, CAMIONETAS Y CAMPE</v>
          </cell>
          <cell r="AC169">
            <v>154005</v>
          </cell>
          <cell r="AD169" t="str">
            <v>AUTOS, CAMIONETAS Y CAMPE</v>
          </cell>
          <cell r="AJ169">
            <v>154005</v>
          </cell>
          <cell r="AK169" t="str">
            <v>AUTOS, CAMIONETAS Y CAMPE</v>
          </cell>
          <cell r="AQ169">
            <v>154005</v>
          </cell>
          <cell r="AR169" t="str">
            <v>AUTOS, CAMIONETAS Y CAMPE</v>
          </cell>
          <cell r="AX169">
            <v>154005</v>
          </cell>
          <cell r="AY169" t="str">
            <v>AUTOS, CAMIONETAS Y CAMPE</v>
          </cell>
          <cell r="BE169">
            <v>154005</v>
          </cell>
          <cell r="BF169" t="str">
            <v>AUTOS, CAMIONETAS Y CAMPE</v>
          </cell>
          <cell r="BS169">
            <v>154005</v>
          </cell>
          <cell r="BT169" t="str">
            <v>AUTOS, CAMIONETAS Y CAMPE</v>
          </cell>
          <cell r="BZ169">
            <v>236520</v>
          </cell>
          <cell r="CA169" t="str">
            <v>COMISIONES</v>
          </cell>
          <cell r="CB169">
            <v>-4084144</v>
          </cell>
          <cell r="CC169">
            <v>2717</v>
          </cell>
          <cell r="CD169">
            <v>2760823</v>
          </cell>
          <cell r="CE169">
            <v>-6842250</v>
          </cell>
        </row>
        <row r="170">
          <cell r="A170">
            <v>154095</v>
          </cell>
          <cell r="B170" t="str">
            <v>OTROS</v>
          </cell>
          <cell r="H170">
            <v>154095</v>
          </cell>
          <cell r="I170" t="str">
            <v>OTROS</v>
          </cell>
          <cell r="O170">
            <v>154095</v>
          </cell>
          <cell r="P170" t="str">
            <v>OTROS</v>
          </cell>
          <cell r="V170">
            <v>154095</v>
          </cell>
          <cell r="W170" t="str">
            <v>OTROS</v>
          </cell>
          <cell r="AC170">
            <v>154095</v>
          </cell>
          <cell r="AD170" t="str">
            <v>OTROS</v>
          </cell>
          <cell r="AJ170">
            <v>154095</v>
          </cell>
          <cell r="AK170" t="str">
            <v>OTROS</v>
          </cell>
          <cell r="AQ170">
            <v>154095</v>
          </cell>
          <cell r="AR170" t="str">
            <v>OTROS</v>
          </cell>
          <cell r="AX170">
            <v>154095</v>
          </cell>
          <cell r="AY170" t="str">
            <v>OTROS</v>
          </cell>
          <cell r="BE170">
            <v>154095</v>
          </cell>
          <cell r="BF170" t="str">
            <v>OTROS</v>
          </cell>
          <cell r="BS170">
            <v>154095</v>
          </cell>
          <cell r="BT170" t="str">
            <v>OTROS</v>
          </cell>
          <cell r="BZ170">
            <v>23652001</v>
          </cell>
          <cell r="CA170" t="str">
            <v>Comisiones 10%</v>
          </cell>
          <cell r="CB170">
            <v>-9375</v>
          </cell>
          <cell r="CC170">
            <v>0</v>
          </cell>
          <cell r="CD170">
            <v>35717</v>
          </cell>
          <cell r="CE170">
            <v>-45092</v>
          </cell>
        </row>
        <row r="171">
          <cell r="A171">
            <v>1592</v>
          </cell>
          <cell r="B171" t="str">
            <v>DEPRECIACION ACUMULADA</v>
          </cell>
          <cell r="H171">
            <v>1592</v>
          </cell>
          <cell r="I171" t="str">
            <v>DEPRECIACION ACUMULADA</v>
          </cell>
          <cell r="O171">
            <v>1592</v>
          </cell>
          <cell r="P171" t="str">
            <v>DEPRECIACION ACUMULADA</v>
          </cell>
          <cell r="V171">
            <v>1592</v>
          </cell>
          <cell r="W171" t="str">
            <v>DEPRECIACION ACUMULADA</v>
          </cell>
          <cell r="AC171">
            <v>1592</v>
          </cell>
          <cell r="AD171" t="str">
            <v>DEPRECIACION ACUMULADA</v>
          </cell>
          <cell r="AJ171">
            <v>1592</v>
          </cell>
          <cell r="AK171" t="str">
            <v>DEPRECIACION ACUMULADA</v>
          </cell>
          <cell r="AQ171">
            <v>1592</v>
          </cell>
          <cell r="AR171" t="str">
            <v>DEPRECIACION ACUMULADA</v>
          </cell>
          <cell r="AX171">
            <v>1592</v>
          </cell>
          <cell r="AY171" t="str">
            <v>DEPRECIACION ACUMULADA</v>
          </cell>
          <cell r="BE171">
            <v>1592</v>
          </cell>
          <cell r="BF171" t="str">
            <v>DEPRECIACION ACUMULADA</v>
          </cell>
          <cell r="BS171">
            <v>1592</v>
          </cell>
          <cell r="BT171" t="str">
            <v>DEPRECIACION ACUMULADA</v>
          </cell>
          <cell r="BZ171">
            <v>23652002</v>
          </cell>
          <cell r="CA171" t="str">
            <v>Comisiones 11%</v>
          </cell>
          <cell r="CB171">
            <v>-4074769</v>
          </cell>
          <cell r="CC171">
            <v>2717</v>
          </cell>
          <cell r="CD171">
            <v>2725106</v>
          </cell>
          <cell r="CE171">
            <v>-6797158</v>
          </cell>
        </row>
        <row r="172">
          <cell r="A172">
            <v>159205</v>
          </cell>
          <cell r="B172" t="str">
            <v>CONSTRUCCIONES Y EDIFICAC</v>
          </cell>
          <cell r="H172">
            <v>159205</v>
          </cell>
          <cell r="I172" t="str">
            <v>CONSTRUCCIONES Y EDIFICAC</v>
          </cell>
          <cell r="O172">
            <v>159205</v>
          </cell>
          <cell r="P172" t="str">
            <v>CONSTRUCCIONES Y EDIFICAC</v>
          </cell>
          <cell r="V172">
            <v>159205</v>
          </cell>
          <cell r="W172" t="str">
            <v>CONSTRUCCIONES Y EDIFICAC</v>
          </cell>
          <cell r="AC172">
            <v>159205</v>
          </cell>
          <cell r="AD172" t="str">
            <v>CONSTRUCCIONES Y EDIFICAC</v>
          </cell>
          <cell r="AJ172">
            <v>159205</v>
          </cell>
          <cell r="AK172" t="str">
            <v>CONSTRUCCIONES Y EDIFICAC</v>
          </cell>
          <cell r="AQ172">
            <v>159205</v>
          </cell>
          <cell r="AR172" t="str">
            <v>CONSTRUCCIONES Y EDIFICAC</v>
          </cell>
          <cell r="AX172">
            <v>159205</v>
          </cell>
          <cell r="AY172" t="str">
            <v>CONSTRUCCIONES Y EDIFICAC</v>
          </cell>
          <cell r="BE172">
            <v>159205</v>
          </cell>
          <cell r="BF172" t="str">
            <v>CONSTRUCCIONES Y EDIFICAC</v>
          </cell>
          <cell r="BS172">
            <v>159205</v>
          </cell>
          <cell r="BT172" t="str">
            <v>CONSTRUCCIONES Y EDIFICAC</v>
          </cell>
          <cell r="BZ172">
            <v>236525</v>
          </cell>
          <cell r="CA172" t="str">
            <v>SERVICIOS</v>
          </cell>
          <cell r="CB172">
            <v>-8975797</v>
          </cell>
          <cell r="CC172">
            <v>0</v>
          </cell>
          <cell r="CD172">
            <v>1486856</v>
          </cell>
          <cell r="CE172">
            <v>-10462653</v>
          </cell>
        </row>
        <row r="173">
          <cell r="A173">
            <v>15920501</v>
          </cell>
          <cell r="B173" t="str">
            <v>Construcciones y Edificac</v>
          </cell>
          <cell r="H173">
            <v>15920501</v>
          </cell>
          <cell r="I173" t="str">
            <v>Construcciones y Edificac</v>
          </cell>
          <cell r="O173">
            <v>15920501</v>
          </cell>
          <cell r="P173" t="str">
            <v>Construcciones y Edificac</v>
          </cell>
          <cell r="V173">
            <v>15920501</v>
          </cell>
          <cell r="W173" t="str">
            <v>Construcciones y Edificac</v>
          </cell>
          <cell r="AC173">
            <v>15920501</v>
          </cell>
          <cell r="AD173" t="str">
            <v>Construcciones y Edificac</v>
          </cell>
          <cell r="AJ173">
            <v>15920501</v>
          </cell>
          <cell r="AK173" t="str">
            <v>Construcciones y Edificac</v>
          </cell>
          <cell r="AQ173">
            <v>15920501</v>
          </cell>
          <cell r="AR173" t="str">
            <v>Construcciones y Edificac</v>
          </cell>
          <cell r="AX173">
            <v>15920501</v>
          </cell>
          <cell r="AY173" t="str">
            <v>Construcciones y Edificac</v>
          </cell>
          <cell r="BE173">
            <v>15920501</v>
          </cell>
          <cell r="BF173" t="str">
            <v>Construcciones y Edificac</v>
          </cell>
          <cell r="BS173">
            <v>15920501</v>
          </cell>
          <cell r="BT173" t="str">
            <v>Construcciones y Edificac</v>
          </cell>
          <cell r="BZ173">
            <v>23652501</v>
          </cell>
          <cell r="CA173" t="str">
            <v>Transporte De Carga 1%</v>
          </cell>
          <cell r="CB173">
            <v>-5010</v>
          </cell>
          <cell r="CC173">
            <v>0</v>
          </cell>
          <cell r="CD173">
            <v>0</v>
          </cell>
          <cell r="CE173">
            <v>-5010</v>
          </cell>
        </row>
        <row r="174">
          <cell r="A174">
            <v>15920502</v>
          </cell>
          <cell r="B174" t="str">
            <v>Otros - Construcciones y</v>
          </cell>
          <cell r="H174">
            <v>15920502</v>
          </cell>
          <cell r="I174" t="str">
            <v>Otros - Construcciones y</v>
          </cell>
          <cell r="O174">
            <v>15920502</v>
          </cell>
          <cell r="P174" t="str">
            <v>Otros - Construcciones y</v>
          </cell>
          <cell r="V174">
            <v>15920502</v>
          </cell>
          <cell r="W174" t="str">
            <v>Otros - Construcciones y</v>
          </cell>
          <cell r="AC174">
            <v>15920502</v>
          </cell>
          <cell r="AD174" t="str">
            <v>Otros - Construcciones y</v>
          </cell>
          <cell r="AJ174">
            <v>15920502</v>
          </cell>
          <cell r="AK174" t="str">
            <v>Otros - Construcciones y</v>
          </cell>
          <cell r="AQ174">
            <v>15920502</v>
          </cell>
          <cell r="AR174" t="str">
            <v>Otros - Construcciones y</v>
          </cell>
          <cell r="AX174">
            <v>15920502</v>
          </cell>
          <cell r="AY174" t="str">
            <v>Otros - Construcciones y</v>
          </cell>
          <cell r="BE174">
            <v>15920502</v>
          </cell>
          <cell r="BF174" t="str">
            <v>Otros - Construcciones y</v>
          </cell>
          <cell r="BS174">
            <v>15920502</v>
          </cell>
          <cell r="BT174" t="str">
            <v>Otros - Construcciones y</v>
          </cell>
          <cell r="BZ174">
            <v>23652502</v>
          </cell>
          <cell r="CA174" t="str">
            <v>Transporte De Pasajeros 3.5%</v>
          </cell>
          <cell r="CB174">
            <v>-60900</v>
          </cell>
          <cell r="CC174">
            <v>0</v>
          </cell>
          <cell r="CD174">
            <v>0</v>
          </cell>
          <cell r="CE174">
            <v>-60900</v>
          </cell>
        </row>
        <row r="175">
          <cell r="A175">
            <v>159210</v>
          </cell>
          <cell r="B175" t="str">
            <v>MAQUINARIA Y EQUIPO</v>
          </cell>
          <cell r="H175">
            <v>159210</v>
          </cell>
          <cell r="I175" t="str">
            <v>MAQUINARIA Y EQUIPO</v>
          </cell>
          <cell r="O175">
            <v>159210</v>
          </cell>
          <cell r="P175" t="str">
            <v>MAQUINARIA Y EQUIPO</v>
          </cell>
          <cell r="V175">
            <v>159210</v>
          </cell>
          <cell r="W175" t="str">
            <v>MAQUINARIA Y EQUIPO</v>
          </cell>
          <cell r="AC175">
            <v>159210</v>
          </cell>
          <cell r="AD175" t="str">
            <v>MAQUINARIA Y EQUIPO</v>
          </cell>
          <cell r="AJ175">
            <v>159210</v>
          </cell>
          <cell r="AK175" t="str">
            <v>MAQUINARIA Y EQUIPO</v>
          </cell>
          <cell r="AQ175">
            <v>159210</v>
          </cell>
          <cell r="AR175" t="str">
            <v>MAQUINARIA Y EQUIPO</v>
          </cell>
          <cell r="AX175">
            <v>159210</v>
          </cell>
          <cell r="AY175" t="str">
            <v>MAQUINARIA Y EQUIPO</v>
          </cell>
          <cell r="BE175">
            <v>159210</v>
          </cell>
          <cell r="BF175" t="str">
            <v>MAQUINARIA Y EQUIPO</v>
          </cell>
          <cell r="BS175">
            <v>159210</v>
          </cell>
          <cell r="BT175" t="str">
            <v>MAQUINARIA Y EQUIPO</v>
          </cell>
          <cell r="BZ175">
            <v>23652503</v>
          </cell>
          <cell r="CA175" t="str">
            <v>Servicios 6%</v>
          </cell>
          <cell r="CB175">
            <v>-2269350</v>
          </cell>
          <cell r="CC175">
            <v>0</v>
          </cell>
          <cell r="CD175">
            <v>673066</v>
          </cell>
          <cell r="CE175">
            <v>-2942416</v>
          </cell>
        </row>
        <row r="176">
          <cell r="A176">
            <v>159215</v>
          </cell>
          <cell r="B176" t="str">
            <v>EQUIPO DE OFICINA</v>
          </cell>
          <cell r="H176">
            <v>159215</v>
          </cell>
          <cell r="I176" t="str">
            <v>EQUIPO DE OFICINA</v>
          </cell>
          <cell r="O176">
            <v>159215</v>
          </cell>
          <cell r="P176" t="str">
            <v>EQUIPO DE OFICINA</v>
          </cell>
          <cell r="V176">
            <v>159215</v>
          </cell>
          <cell r="W176" t="str">
            <v>EQUIPO DE OFICINA</v>
          </cell>
          <cell r="AC176">
            <v>159215</v>
          </cell>
          <cell r="AD176" t="str">
            <v>EQUIPO DE OFICINA</v>
          </cell>
          <cell r="AJ176">
            <v>159215</v>
          </cell>
          <cell r="AK176" t="str">
            <v>EQUIPO DE OFICINA</v>
          </cell>
          <cell r="AQ176">
            <v>159215</v>
          </cell>
          <cell r="AR176" t="str">
            <v>EQUIPO DE OFICINA</v>
          </cell>
          <cell r="AX176">
            <v>159215</v>
          </cell>
          <cell r="AY176" t="str">
            <v>EQUIPO DE OFICINA</v>
          </cell>
          <cell r="BE176">
            <v>159215</v>
          </cell>
          <cell r="BF176" t="str">
            <v>EQUIPO DE OFICINA</v>
          </cell>
          <cell r="BS176">
            <v>159215</v>
          </cell>
          <cell r="BT176" t="str">
            <v>EQUIPO DE OFICINA</v>
          </cell>
          <cell r="BZ176">
            <v>23652504</v>
          </cell>
          <cell r="CA176" t="str">
            <v>Servicios Hoteleros 3.5%</v>
          </cell>
          <cell r="CB176">
            <v>-235504</v>
          </cell>
          <cell r="CC176">
            <v>0</v>
          </cell>
          <cell r="CD176">
            <v>6511</v>
          </cell>
          <cell r="CE176">
            <v>-242015</v>
          </cell>
        </row>
        <row r="177">
          <cell r="A177">
            <v>15921501</v>
          </cell>
          <cell r="B177" t="str">
            <v>Equipo de Oficina</v>
          </cell>
          <cell r="H177">
            <v>15921501</v>
          </cell>
          <cell r="I177" t="str">
            <v>Equipo de Oficina</v>
          </cell>
          <cell r="O177">
            <v>15921501</v>
          </cell>
          <cell r="P177" t="str">
            <v>Equipo de Oficina</v>
          </cell>
          <cell r="V177">
            <v>15921501</v>
          </cell>
          <cell r="W177" t="str">
            <v>Equipo de Oficina</v>
          </cell>
          <cell r="AC177">
            <v>15921501</v>
          </cell>
          <cell r="AD177" t="str">
            <v>Equipo de Oficina</v>
          </cell>
          <cell r="AJ177">
            <v>15921501</v>
          </cell>
          <cell r="AK177" t="str">
            <v>Equipo de Oficina</v>
          </cell>
          <cell r="AQ177">
            <v>15921501</v>
          </cell>
          <cell r="AR177" t="str">
            <v>Equipo de Oficina</v>
          </cell>
          <cell r="AX177">
            <v>15921501</v>
          </cell>
          <cell r="AY177" t="str">
            <v>Equipo de Oficina</v>
          </cell>
          <cell r="BE177">
            <v>15921501</v>
          </cell>
          <cell r="BF177" t="str">
            <v>Equipo de Oficina</v>
          </cell>
          <cell r="BS177">
            <v>15921501</v>
          </cell>
          <cell r="BT177" t="str">
            <v>Equipo de Oficina</v>
          </cell>
          <cell r="BZ177">
            <v>23652505</v>
          </cell>
          <cell r="CA177" t="str">
            <v>Aseo y/o Vigilancia 2%</v>
          </cell>
          <cell r="CB177">
            <v>-3636429</v>
          </cell>
          <cell r="CC177">
            <v>0</v>
          </cell>
          <cell r="CD177">
            <v>383635</v>
          </cell>
          <cell r="CE177">
            <v>-4020064</v>
          </cell>
        </row>
        <row r="178">
          <cell r="A178">
            <v>15921502</v>
          </cell>
          <cell r="B178" t="str">
            <v>Otros - Equipo de Oficina</v>
          </cell>
          <cell r="H178">
            <v>15921502</v>
          </cell>
          <cell r="I178" t="str">
            <v>Otros - Equipo de Oficina</v>
          </cell>
          <cell r="O178">
            <v>15921502</v>
          </cell>
          <cell r="P178" t="str">
            <v>Otros - Equipo de Oficina</v>
          </cell>
          <cell r="V178">
            <v>15921502</v>
          </cell>
          <cell r="W178" t="str">
            <v>Otros - Equipo de Oficina</v>
          </cell>
          <cell r="AC178">
            <v>15921502</v>
          </cell>
          <cell r="AD178" t="str">
            <v>Otros - Equipo de Oficina</v>
          </cell>
          <cell r="AJ178">
            <v>15921502</v>
          </cell>
          <cell r="AK178" t="str">
            <v>Otros - Equipo de Oficina</v>
          </cell>
          <cell r="AQ178">
            <v>15921502</v>
          </cell>
          <cell r="AR178" t="str">
            <v>Otros - Equipo de Oficina</v>
          </cell>
          <cell r="AX178">
            <v>15921502</v>
          </cell>
          <cell r="AY178" t="str">
            <v>Otros - Equipo de Oficina</v>
          </cell>
          <cell r="BE178">
            <v>15921502</v>
          </cell>
          <cell r="BF178" t="str">
            <v>Otros - Equipo de Oficina</v>
          </cell>
          <cell r="BS178">
            <v>15921502</v>
          </cell>
          <cell r="BT178" t="str">
            <v>Otros - Equipo de Oficina</v>
          </cell>
          <cell r="BZ178">
            <v>23652506</v>
          </cell>
          <cell r="CA178" t="str">
            <v>Servicios 4%</v>
          </cell>
          <cell r="CB178">
            <v>-2750303</v>
          </cell>
          <cell r="CC178">
            <v>0</v>
          </cell>
          <cell r="CD178">
            <v>405700</v>
          </cell>
          <cell r="CE178">
            <v>-3156003</v>
          </cell>
        </row>
        <row r="179">
          <cell r="A179">
            <v>159220</v>
          </cell>
          <cell r="B179" t="str">
            <v>EQUIPO DE COMPUTACIÓN Y C</v>
          </cell>
          <cell r="H179">
            <v>159220</v>
          </cell>
          <cell r="I179" t="str">
            <v>EQUIPO DE COMPUTACIÓN Y C</v>
          </cell>
          <cell r="O179">
            <v>159220</v>
          </cell>
          <cell r="P179" t="str">
            <v>EQUIPO DE COMPUTACIÓN Y C</v>
          </cell>
          <cell r="V179">
            <v>159220</v>
          </cell>
          <cell r="W179" t="str">
            <v>EQUIPO DE COMPUTACIÓN Y C</v>
          </cell>
          <cell r="AC179">
            <v>159220</v>
          </cell>
          <cell r="AD179" t="str">
            <v>EQUIPO DE COMPUTACIÓN Y C</v>
          </cell>
          <cell r="AJ179">
            <v>159220</v>
          </cell>
          <cell r="AK179" t="str">
            <v>EQUIPO DE COMPUTACIÓN Y C</v>
          </cell>
          <cell r="AQ179">
            <v>159220</v>
          </cell>
          <cell r="AR179" t="str">
            <v>EQUIPO DE COMPUTACIÓN Y C</v>
          </cell>
          <cell r="AX179">
            <v>159220</v>
          </cell>
          <cell r="AY179" t="str">
            <v>EQUIPO DE COMPUTACIÓN Y C</v>
          </cell>
          <cell r="BE179">
            <v>159220</v>
          </cell>
          <cell r="BF179" t="str">
            <v>EQUIPO DE COMPUTACIÓN Y C</v>
          </cell>
          <cell r="BS179">
            <v>159220</v>
          </cell>
          <cell r="BT179" t="str">
            <v>EQUIPO DE COMPUTACIÓN Y C</v>
          </cell>
          <cell r="BZ179">
            <v>23652507</v>
          </cell>
          <cell r="CA179" t="str">
            <v>Servicios Construcción 1%</v>
          </cell>
          <cell r="CB179">
            <v>-18301</v>
          </cell>
          <cell r="CC179">
            <v>0</v>
          </cell>
          <cell r="CD179">
            <v>17944</v>
          </cell>
          <cell r="CE179">
            <v>-36245</v>
          </cell>
        </row>
        <row r="180">
          <cell r="A180">
            <v>15922001</v>
          </cell>
          <cell r="B180" t="str">
            <v>Equipo de Computación y C</v>
          </cell>
          <cell r="H180">
            <v>15922001</v>
          </cell>
          <cell r="I180" t="str">
            <v>Equipo de Computación y C</v>
          </cell>
          <cell r="O180">
            <v>15922001</v>
          </cell>
          <cell r="P180" t="str">
            <v>Equipo de Computación y C</v>
          </cell>
          <cell r="V180">
            <v>15922001</v>
          </cell>
          <cell r="W180" t="str">
            <v>Equipo de Computación y C</v>
          </cell>
          <cell r="AC180">
            <v>15922001</v>
          </cell>
          <cell r="AD180" t="str">
            <v>Equipo de Computación y C</v>
          </cell>
          <cell r="AJ180">
            <v>15922001</v>
          </cell>
          <cell r="AK180" t="str">
            <v>Equipo de Computación y C</v>
          </cell>
          <cell r="AQ180">
            <v>15922001</v>
          </cell>
          <cell r="AR180" t="str">
            <v>Equipo de Computación y C</v>
          </cell>
          <cell r="AX180">
            <v>15922001</v>
          </cell>
          <cell r="AY180" t="str">
            <v>Equipo de Computación y C</v>
          </cell>
          <cell r="BE180">
            <v>15922001</v>
          </cell>
          <cell r="BF180" t="str">
            <v>Equipo de Computación y C</v>
          </cell>
          <cell r="BS180">
            <v>15922001</v>
          </cell>
          <cell r="BT180" t="str">
            <v>Equipo de Computación y C</v>
          </cell>
          <cell r="BZ180">
            <v>236530</v>
          </cell>
          <cell r="CA180" t="str">
            <v>ARRENDAMIENTOS</v>
          </cell>
          <cell r="CB180">
            <v>-80876642</v>
          </cell>
          <cell r="CC180">
            <v>0</v>
          </cell>
          <cell r="CD180">
            <v>697858</v>
          </cell>
          <cell r="CE180">
            <v>-81574500</v>
          </cell>
        </row>
        <row r="181">
          <cell r="A181">
            <v>15922002</v>
          </cell>
          <cell r="B181" t="str">
            <v>Otros - Eq. Comp. Comunic</v>
          </cell>
          <cell r="H181">
            <v>15922002</v>
          </cell>
          <cell r="I181" t="str">
            <v>Otros - Eq. Comp. Comunic</v>
          </cell>
          <cell r="O181">
            <v>15922002</v>
          </cell>
          <cell r="P181" t="str">
            <v>Otros - Eq. Comp. Comunic</v>
          </cell>
          <cell r="V181">
            <v>15922002</v>
          </cell>
          <cell r="W181" t="str">
            <v>Otros - Eq. Comp. Comunic</v>
          </cell>
          <cell r="AC181">
            <v>15922002</v>
          </cell>
          <cell r="AD181" t="str">
            <v>Otros - Eq. Comp. Comunic</v>
          </cell>
          <cell r="AJ181">
            <v>15922002</v>
          </cell>
          <cell r="AK181" t="str">
            <v>Otros - Eq. Comp. Comunic</v>
          </cell>
          <cell r="AQ181">
            <v>15922002</v>
          </cell>
          <cell r="AR181" t="str">
            <v>Otros - Eq. Comp. Comunic</v>
          </cell>
          <cell r="AX181">
            <v>15922002</v>
          </cell>
          <cell r="AY181" t="str">
            <v>Otros - Eq. Comp. Comunic</v>
          </cell>
          <cell r="BE181">
            <v>15922002</v>
          </cell>
          <cell r="BF181" t="str">
            <v>Otros - Eq. Comp. Comunic</v>
          </cell>
          <cell r="BS181">
            <v>15922002</v>
          </cell>
          <cell r="BT181" t="str">
            <v>Otros - Eq. Comp. Comunic</v>
          </cell>
          <cell r="BZ181">
            <v>23653001</v>
          </cell>
          <cell r="CA181" t="str">
            <v>Arrendamientos Bienes Muebles 4%</v>
          </cell>
          <cell r="CB181">
            <v>-9126642</v>
          </cell>
          <cell r="CC181">
            <v>0</v>
          </cell>
          <cell r="CD181">
            <v>697858</v>
          </cell>
          <cell r="CE181">
            <v>-9824500</v>
          </cell>
        </row>
        <row r="182">
          <cell r="A182">
            <v>159230</v>
          </cell>
          <cell r="B182" t="str">
            <v>EQUIPO DE HOTELES Y RESTA</v>
          </cell>
          <cell r="H182">
            <v>159230</v>
          </cell>
          <cell r="I182" t="str">
            <v>EQUIPO DE HOTELES Y RESTA</v>
          </cell>
          <cell r="O182">
            <v>159230</v>
          </cell>
          <cell r="P182" t="str">
            <v>EQUIPO DE HOTELES Y RESTA</v>
          </cell>
          <cell r="V182">
            <v>159230</v>
          </cell>
          <cell r="W182" t="str">
            <v>EQUIPO DE HOTELES Y RESTA</v>
          </cell>
          <cell r="AC182">
            <v>159230</v>
          </cell>
          <cell r="AD182" t="str">
            <v>EQUIPO DE HOTELES Y RESTA</v>
          </cell>
          <cell r="AJ182">
            <v>159230</v>
          </cell>
          <cell r="AK182" t="str">
            <v>EQUIPO DE HOTELES Y RESTA</v>
          </cell>
          <cell r="AQ182">
            <v>159230</v>
          </cell>
          <cell r="AR182" t="str">
            <v>EQUIPO DE HOTELES Y RESTA</v>
          </cell>
          <cell r="AX182">
            <v>159230</v>
          </cell>
          <cell r="AY182" t="str">
            <v>EQUIPO DE HOTELES Y RESTA</v>
          </cell>
          <cell r="BE182">
            <v>159230</v>
          </cell>
          <cell r="BF182" t="str">
            <v>EQUIPO DE HOTELES Y RESTA</v>
          </cell>
          <cell r="BS182">
            <v>159230</v>
          </cell>
          <cell r="BT182" t="str">
            <v>EQUIPO DE HOTELES Y RESTA</v>
          </cell>
          <cell r="BZ182">
            <v>23653002</v>
          </cell>
          <cell r="CA182" t="str">
            <v>Arrendamientos Bienes Inmuebles 3.5%</v>
          </cell>
          <cell r="CB182">
            <v>-71750000</v>
          </cell>
          <cell r="CC182">
            <v>0</v>
          </cell>
          <cell r="CD182">
            <v>0</v>
          </cell>
          <cell r="CE182">
            <v>-71750000</v>
          </cell>
        </row>
        <row r="183">
          <cell r="A183">
            <v>15923001</v>
          </cell>
          <cell r="B183" t="str">
            <v>Muebles y Equipo Hotel</v>
          </cell>
          <cell r="H183">
            <v>15923001</v>
          </cell>
          <cell r="I183" t="str">
            <v>Muebles y Equipo Hotel</v>
          </cell>
          <cell r="O183">
            <v>15923001</v>
          </cell>
          <cell r="P183" t="str">
            <v>Muebles y Equipo Hotel</v>
          </cell>
          <cell r="V183">
            <v>15923001</v>
          </cell>
          <cell r="W183" t="str">
            <v>Muebles y Equipo Hotel</v>
          </cell>
          <cell r="AC183">
            <v>15923001</v>
          </cell>
          <cell r="AD183" t="str">
            <v>Muebles y Equipo Hotel</v>
          </cell>
          <cell r="AJ183">
            <v>15923001</v>
          </cell>
          <cell r="AK183" t="str">
            <v>Muebles y Equipo Hotel</v>
          </cell>
          <cell r="AQ183">
            <v>15923001</v>
          </cell>
          <cell r="AR183" t="str">
            <v>Muebles y Equipo Hotel</v>
          </cell>
          <cell r="AX183">
            <v>15923001</v>
          </cell>
          <cell r="AY183" t="str">
            <v>Muebles y Equipo Hotel</v>
          </cell>
          <cell r="BE183">
            <v>15923001</v>
          </cell>
          <cell r="BF183" t="str">
            <v>Muebles y Equipo Hotel</v>
          </cell>
          <cell r="BS183">
            <v>15923001</v>
          </cell>
          <cell r="BT183" t="str">
            <v>Muebles y Equipo Hotel</v>
          </cell>
          <cell r="BZ183">
            <v>236540</v>
          </cell>
          <cell r="CA183" t="str">
            <v>COMPRAS</v>
          </cell>
          <cell r="CB183">
            <v>-5067141</v>
          </cell>
          <cell r="CC183">
            <v>0</v>
          </cell>
          <cell r="CD183">
            <v>686203</v>
          </cell>
          <cell r="CE183">
            <v>-5753344</v>
          </cell>
        </row>
        <row r="184">
          <cell r="A184">
            <v>15923002</v>
          </cell>
          <cell r="B184" t="str">
            <v>Maquinaria y Equipo Elect</v>
          </cell>
          <cell r="H184">
            <v>15923002</v>
          </cell>
          <cell r="I184" t="str">
            <v>Maquinaria y Equipo Elect</v>
          </cell>
          <cell r="O184">
            <v>15923002</v>
          </cell>
          <cell r="P184" t="str">
            <v>Maquinaria y Equipo Elect</v>
          </cell>
          <cell r="V184">
            <v>15923002</v>
          </cell>
          <cell r="W184" t="str">
            <v>Maquinaria y Equipo Elect</v>
          </cell>
          <cell r="AC184">
            <v>15923002</v>
          </cell>
          <cell r="AD184" t="str">
            <v>Maquinaria y Equipo Elect</v>
          </cell>
          <cell r="AJ184">
            <v>15923002</v>
          </cell>
          <cell r="AK184" t="str">
            <v>Maquinaria y Equipo Elect</v>
          </cell>
          <cell r="AQ184">
            <v>15923002</v>
          </cell>
          <cell r="AR184" t="str">
            <v>Maquinaria y Equipo Elect</v>
          </cell>
          <cell r="AX184">
            <v>15923002</v>
          </cell>
          <cell r="AY184" t="str">
            <v>Maquinaria y Equipo Elect</v>
          </cell>
          <cell r="BE184">
            <v>15923002</v>
          </cell>
          <cell r="BF184" t="str">
            <v>Maquinaria y Equipo Elect</v>
          </cell>
          <cell r="BS184">
            <v>15923002</v>
          </cell>
          <cell r="BT184" t="str">
            <v>Maquinaria y Equipo Elect</v>
          </cell>
          <cell r="BZ184">
            <v>23654002</v>
          </cell>
          <cell r="CA184" t="str">
            <v>Compras 3.5%</v>
          </cell>
          <cell r="CB184">
            <v>-5066141</v>
          </cell>
          <cell r="CC184">
            <v>0</v>
          </cell>
          <cell r="CD184">
            <v>686203</v>
          </cell>
          <cell r="CE184">
            <v>-5752344</v>
          </cell>
        </row>
        <row r="185">
          <cell r="A185">
            <v>15923003</v>
          </cell>
          <cell r="B185" t="str">
            <v>Otros- Muebles y Enseres</v>
          </cell>
          <cell r="H185">
            <v>15923003</v>
          </cell>
          <cell r="I185" t="str">
            <v>Otros- Muebles y Enseres</v>
          </cell>
          <cell r="O185">
            <v>15923003</v>
          </cell>
          <cell r="P185" t="str">
            <v>Otros- Muebles y Enseres</v>
          </cell>
          <cell r="V185">
            <v>15923003</v>
          </cell>
          <cell r="W185" t="str">
            <v>Otros- Muebles y Enseres</v>
          </cell>
          <cell r="AC185">
            <v>15923003</v>
          </cell>
          <cell r="AD185" t="str">
            <v>Otros- Muebles y Enseres</v>
          </cell>
          <cell r="AJ185">
            <v>15923003</v>
          </cell>
          <cell r="AK185" t="str">
            <v>Otros- Muebles y Enseres</v>
          </cell>
          <cell r="AQ185">
            <v>15923003</v>
          </cell>
          <cell r="AR185" t="str">
            <v>Otros- Muebles y Enseres</v>
          </cell>
          <cell r="AX185">
            <v>15923003</v>
          </cell>
          <cell r="AY185" t="str">
            <v>Otros- Muebles y Enseres</v>
          </cell>
          <cell r="BE185">
            <v>15923003</v>
          </cell>
          <cell r="BF185" t="str">
            <v>Otros- Muebles y Enseres</v>
          </cell>
          <cell r="BS185">
            <v>15923003</v>
          </cell>
          <cell r="BT185" t="str">
            <v>Otros- Muebles y Enseres</v>
          </cell>
          <cell r="BZ185">
            <v>23654003</v>
          </cell>
          <cell r="CA185" t="str">
            <v>Compras 0.1%</v>
          </cell>
          <cell r="CB185">
            <v>-1000</v>
          </cell>
          <cell r="CC185">
            <v>0</v>
          </cell>
          <cell r="CD185">
            <v>0</v>
          </cell>
          <cell r="CE185">
            <v>-1000</v>
          </cell>
        </row>
        <row r="186">
          <cell r="A186">
            <v>15923004</v>
          </cell>
          <cell r="B186" t="str">
            <v>Otros-Maquinaria y Equipo</v>
          </cell>
          <cell r="H186">
            <v>15923004</v>
          </cell>
          <cell r="I186" t="str">
            <v>Otros-Maquinaria y Equipo</v>
          </cell>
          <cell r="O186">
            <v>15923004</v>
          </cell>
          <cell r="P186" t="str">
            <v>Otros-Maquinaria y Equipo</v>
          </cell>
          <cell r="V186">
            <v>15923004</v>
          </cell>
          <cell r="W186" t="str">
            <v>Otros-Maquinaria y Equipo</v>
          </cell>
          <cell r="AC186">
            <v>15923004</v>
          </cell>
          <cell r="AD186" t="str">
            <v>Otros-Maquinaria y Equipo</v>
          </cell>
          <cell r="AJ186">
            <v>15923004</v>
          </cell>
          <cell r="AK186" t="str">
            <v>Otros-Maquinaria y Equipo</v>
          </cell>
          <cell r="AQ186">
            <v>15923004</v>
          </cell>
          <cell r="AR186" t="str">
            <v>Otros-Maquinaria y Equipo</v>
          </cell>
          <cell r="AX186">
            <v>15923004</v>
          </cell>
          <cell r="AY186" t="str">
            <v>Otros-Maquinaria y Equipo</v>
          </cell>
          <cell r="BE186">
            <v>15923004</v>
          </cell>
          <cell r="BF186" t="str">
            <v>Otros-Maquinaria y Equipo</v>
          </cell>
          <cell r="BS186">
            <v>15923004</v>
          </cell>
          <cell r="BT186" t="str">
            <v>Otros-Maquinaria y Equipo</v>
          </cell>
          <cell r="BZ186">
            <v>236571</v>
          </cell>
          <cell r="CA186" t="str">
            <v>PAGO DE RETEFUENTE</v>
          </cell>
          <cell r="CB186">
            <v>269464003</v>
          </cell>
          <cell r="CC186">
            <v>41849756</v>
          </cell>
          <cell r="CD186">
            <v>0</v>
          </cell>
          <cell r="CE186">
            <v>311313759</v>
          </cell>
        </row>
        <row r="187">
          <cell r="A187">
            <v>159235</v>
          </cell>
          <cell r="B187" t="str">
            <v>FLOTA Y EQUIPO DE TRANSPO</v>
          </cell>
          <cell r="H187">
            <v>159235</v>
          </cell>
          <cell r="I187" t="str">
            <v>FLOTA Y EQUIPO DE TRANSPO</v>
          </cell>
          <cell r="O187">
            <v>159235</v>
          </cell>
          <cell r="P187" t="str">
            <v>FLOTA Y EQUIPO DE TRANSPO</v>
          </cell>
          <cell r="V187">
            <v>159235</v>
          </cell>
          <cell r="W187" t="str">
            <v>FLOTA Y EQUIPO DE TRANSPO</v>
          </cell>
          <cell r="AC187">
            <v>159235</v>
          </cell>
          <cell r="AD187" t="str">
            <v>FLOTA Y EQUIPO DE TRANSPO</v>
          </cell>
          <cell r="AJ187">
            <v>159235</v>
          </cell>
          <cell r="AK187" t="str">
            <v>FLOTA Y EQUIPO DE TRANSPO</v>
          </cell>
          <cell r="AQ187">
            <v>159235</v>
          </cell>
          <cell r="AR187" t="str">
            <v>FLOTA Y EQUIPO DE TRANSPO</v>
          </cell>
          <cell r="AX187">
            <v>159235</v>
          </cell>
          <cell r="AY187" t="str">
            <v>FLOTA Y EQUIPO DE TRANSPO</v>
          </cell>
          <cell r="BE187">
            <v>159235</v>
          </cell>
          <cell r="BF187" t="str">
            <v>FLOTA Y EQUIPO DE TRANSPO</v>
          </cell>
          <cell r="BS187">
            <v>159235</v>
          </cell>
          <cell r="BT187" t="str">
            <v>FLOTA Y EQUIPO DE TRANSPO</v>
          </cell>
          <cell r="BZ187">
            <v>236575</v>
          </cell>
          <cell r="CA187" t="str">
            <v>AUTORRETENCION DE RENTA</v>
          </cell>
          <cell r="CB187">
            <v>-151432910</v>
          </cell>
          <cell r="CC187">
            <v>0</v>
          </cell>
          <cell r="CD187">
            <v>18302090</v>
          </cell>
          <cell r="CE187">
            <v>-169735000</v>
          </cell>
        </row>
        <row r="188">
          <cell r="A188">
            <v>15923501</v>
          </cell>
          <cell r="B188" t="str">
            <v>Flota y Equipo de transpo</v>
          </cell>
          <cell r="H188">
            <v>15923501</v>
          </cell>
          <cell r="I188" t="str">
            <v>Flota y Equipo de transpo</v>
          </cell>
          <cell r="O188">
            <v>15923501</v>
          </cell>
          <cell r="P188" t="str">
            <v>Flota y Equipo de transpo</v>
          </cell>
          <cell r="V188">
            <v>15923501</v>
          </cell>
          <cell r="W188" t="str">
            <v>Flota y Equipo de transpo</v>
          </cell>
          <cell r="AC188">
            <v>15923501</v>
          </cell>
          <cell r="AD188" t="str">
            <v>Flota y Equipo de transpo</v>
          </cell>
          <cell r="AJ188">
            <v>15923501</v>
          </cell>
          <cell r="AK188" t="str">
            <v>Flota y Equipo de transpo</v>
          </cell>
          <cell r="AQ188">
            <v>15923501</v>
          </cell>
          <cell r="AR188" t="str">
            <v>Flota y Equipo de transpo</v>
          </cell>
          <cell r="AX188">
            <v>15923501</v>
          </cell>
          <cell r="AY188" t="str">
            <v>Flota y Equipo de transpo</v>
          </cell>
          <cell r="BE188">
            <v>15923501</v>
          </cell>
          <cell r="BF188" t="str">
            <v>Flota y Equipo de transpo</v>
          </cell>
          <cell r="BS188">
            <v>15923501</v>
          </cell>
          <cell r="BT188" t="str">
            <v>Flota y Equipo de transpo</v>
          </cell>
          <cell r="BZ188">
            <v>23657501</v>
          </cell>
          <cell r="CA188" t="str">
            <v>Autorret 3.5% Ingresos Operacionales</v>
          </cell>
          <cell r="CB188">
            <v>-130418044</v>
          </cell>
          <cell r="CC188">
            <v>0</v>
          </cell>
          <cell r="CD188">
            <v>8242681</v>
          </cell>
          <cell r="CE188">
            <v>-138660725</v>
          </cell>
        </row>
        <row r="189">
          <cell r="A189">
            <v>15923502</v>
          </cell>
          <cell r="B189" t="str">
            <v>Otros</v>
          </cell>
          <cell r="H189">
            <v>15923502</v>
          </cell>
          <cell r="I189" t="str">
            <v>Otros</v>
          </cell>
          <cell r="O189">
            <v>15923502</v>
          </cell>
          <cell r="P189" t="str">
            <v>Otros</v>
          </cell>
          <cell r="V189">
            <v>15923502</v>
          </cell>
          <cell r="W189" t="str">
            <v>Otros</v>
          </cell>
          <cell r="AC189">
            <v>15923502</v>
          </cell>
          <cell r="AD189" t="str">
            <v>Otros</v>
          </cell>
          <cell r="AJ189">
            <v>15923502</v>
          </cell>
          <cell r="AK189" t="str">
            <v>Otros</v>
          </cell>
          <cell r="AQ189">
            <v>15923502</v>
          </cell>
          <cell r="AR189" t="str">
            <v>Otros</v>
          </cell>
          <cell r="AX189">
            <v>15923502</v>
          </cell>
          <cell r="AY189" t="str">
            <v>Otros</v>
          </cell>
          <cell r="BE189">
            <v>15923502</v>
          </cell>
          <cell r="BF189" t="str">
            <v>Otros</v>
          </cell>
          <cell r="BS189">
            <v>15923502</v>
          </cell>
          <cell r="BT189" t="str">
            <v>Otros</v>
          </cell>
          <cell r="BZ189">
            <v>23657502</v>
          </cell>
          <cell r="CA189" t="str">
            <v>Autorret 3.5% Otros Ingresos</v>
          </cell>
          <cell r="CB189">
            <v>-178410</v>
          </cell>
          <cell r="CC189">
            <v>0</v>
          </cell>
          <cell r="CD189">
            <v>3183</v>
          </cell>
          <cell r="CE189">
            <v>-181593</v>
          </cell>
        </row>
        <row r="190">
          <cell r="A190">
            <v>1597</v>
          </cell>
          <cell r="B190" t="str">
            <v>AMORTIZACION ACUMULADA</v>
          </cell>
          <cell r="H190">
            <v>1597</v>
          </cell>
          <cell r="I190" t="str">
            <v>AMORTIZACION ACUMULADA</v>
          </cell>
          <cell r="O190">
            <v>1597</v>
          </cell>
          <cell r="P190" t="str">
            <v>AMORTIZACION ACUMULADA</v>
          </cell>
          <cell r="V190">
            <v>1597</v>
          </cell>
          <cell r="W190" t="str">
            <v>AMORTIZACION ACUMULADA</v>
          </cell>
          <cell r="AC190">
            <v>1597</v>
          </cell>
          <cell r="AD190" t="str">
            <v>AMORTIZACION ACUMULADA</v>
          </cell>
          <cell r="AJ190">
            <v>1597</v>
          </cell>
          <cell r="AK190" t="str">
            <v>AMORTIZACION ACUMULADA</v>
          </cell>
          <cell r="AQ190">
            <v>1597</v>
          </cell>
          <cell r="AR190" t="str">
            <v>AMORTIZACION ACUMULADA</v>
          </cell>
          <cell r="AX190">
            <v>1597</v>
          </cell>
          <cell r="AY190" t="str">
            <v>AMORTIZACION ACUMULADA</v>
          </cell>
          <cell r="BE190">
            <v>1597</v>
          </cell>
          <cell r="BF190" t="str">
            <v>AMORTIZACION ACUMULADA</v>
          </cell>
          <cell r="BS190">
            <v>1597</v>
          </cell>
          <cell r="BT190" t="str">
            <v>AMORTIZACION ACUMULADA</v>
          </cell>
          <cell r="BZ190">
            <v>23657503</v>
          </cell>
          <cell r="CA190" t="str">
            <v>Autorret 3.5% Arrendamiento Locales</v>
          </cell>
          <cell r="CB190">
            <v>-436050</v>
          </cell>
          <cell r="CC190">
            <v>0</v>
          </cell>
          <cell r="CD190">
            <v>56226</v>
          </cell>
          <cell r="CE190">
            <v>-492276</v>
          </cell>
        </row>
        <row r="191">
          <cell r="A191">
            <v>1599</v>
          </cell>
          <cell r="B191" t="str">
            <v>PROVISIONES</v>
          </cell>
          <cell r="H191">
            <v>1599</v>
          </cell>
          <cell r="I191" t="str">
            <v>PROVISIONES</v>
          </cell>
          <cell r="O191">
            <v>1599</v>
          </cell>
          <cell r="P191" t="str">
            <v>PROVISIONES</v>
          </cell>
          <cell r="V191">
            <v>1599</v>
          </cell>
          <cell r="W191" t="str">
            <v>PROVISIONES</v>
          </cell>
          <cell r="AC191">
            <v>1599</v>
          </cell>
          <cell r="AD191" t="str">
            <v>PROVISIONES</v>
          </cell>
          <cell r="AJ191">
            <v>1599</v>
          </cell>
          <cell r="AK191" t="str">
            <v>PROVISIONES</v>
          </cell>
          <cell r="AQ191">
            <v>1599</v>
          </cell>
          <cell r="AR191" t="str">
            <v>PROVISIONES</v>
          </cell>
          <cell r="AX191">
            <v>1599</v>
          </cell>
          <cell r="AY191" t="str">
            <v>PROVISIONES</v>
          </cell>
          <cell r="BE191">
            <v>1599</v>
          </cell>
          <cell r="BF191" t="str">
            <v>PROVISIONES</v>
          </cell>
          <cell r="BS191">
            <v>1599</v>
          </cell>
          <cell r="BT191" t="str">
            <v>PROVISIONES</v>
          </cell>
          <cell r="BZ191">
            <v>23657504</v>
          </cell>
          <cell r="CA191" t="str">
            <v>Autorret 4% Arrenda. Bienes Muebles</v>
          </cell>
          <cell r="CB191">
            <v>-20400000</v>
          </cell>
          <cell r="CC191">
            <v>0</v>
          </cell>
          <cell r="CD191">
            <v>10000000</v>
          </cell>
          <cell r="CE191">
            <v>-30400000</v>
          </cell>
        </row>
        <row r="192">
          <cell r="A192">
            <v>16</v>
          </cell>
          <cell r="B192" t="str">
            <v>INTANGIBLES</v>
          </cell>
          <cell r="H192">
            <v>16</v>
          </cell>
          <cell r="I192" t="str">
            <v>INTANGIBLES</v>
          </cell>
          <cell r="O192">
            <v>16</v>
          </cell>
          <cell r="P192" t="str">
            <v>INTANGIBLES</v>
          </cell>
          <cell r="V192">
            <v>16</v>
          </cell>
          <cell r="W192" t="str">
            <v>INTANGIBLES</v>
          </cell>
          <cell r="AC192">
            <v>16</v>
          </cell>
          <cell r="AD192" t="str">
            <v>INTANGIBLES</v>
          </cell>
          <cell r="AJ192">
            <v>16</v>
          </cell>
          <cell r="AK192" t="str">
            <v>INTANGIBLES</v>
          </cell>
          <cell r="AQ192">
            <v>16</v>
          </cell>
          <cell r="AR192" t="str">
            <v>INTANGIBLES</v>
          </cell>
          <cell r="AX192">
            <v>16</v>
          </cell>
          <cell r="AY192" t="str">
            <v>INTANGIBLES</v>
          </cell>
          <cell r="BE192">
            <v>16</v>
          </cell>
          <cell r="BF192" t="str">
            <v>INTANGIBLES</v>
          </cell>
          <cell r="BS192">
            <v>16</v>
          </cell>
          <cell r="BT192" t="str">
            <v>INTANGIBLES</v>
          </cell>
          <cell r="BZ192">
            <v>23657505</v>
          </cell>
          <cell r="CA192" t="str">
            <v>Autorret 7% Multas y Recargos</v>
          </cell>
          <cell r="CB192">
            <v>-406</v>
          </cell>
          <cell r="CC192">
            <v>0</v>
          </cell>
          <cell r="CD192">
            <v>0</v>
          </cell>
          <cell r="CE192">
            <v>-406</v>
          </cell>
        </row>
        <row r="193">
          <cell r="A193">
            <v>1605</v>
          </cell>
          <cell r="B193" t="str">
            <v>CREDITO MERCANTIL</v>
          </cell>
          <cell r="H193">
            <v>1605</v>
          </cell>
          <cell r="I193" t="str">
            <v>CREDITO MERCANTIL</v>
          </cell>
          <cell r="O193">
            <v>1605</v>
          </cell>
          <cell r="P193" t="str">
            <v>CREDITO MERCANTIL</v>
          </cell>
          <cell r="V193">
            <v>1605</v>
          </cell>
          <cell r="W193" t="str">
            <v>CREDITO MERCANTIL</v>
          </cell>
          <cell r="AC193">
            <v>1605</v>
          </cell>
          <cell r="AD193" t="str">
            <v>CREDITO MERCANTIL</v>
          </cell>
          <cell r="AJ193">
            <v>1605</v>
          </cell>
          <cell r="AK193" t="str">
            <v>CREDITO MERCANTIL</v>
          </cell>
          <cell r="AQ193">
            <v>1605</v>
          </cell>
          <cell r="AR193" t="str">
            <v>CREDITO MERCANTIL</v>
          </cell>
          <cell r="AX193">
            <v>1605</v>
          </cell>
          <cell r="AY193" t="str">
            <v>CREDITO MERCANTIL</v>
          </cell>
          <cell r="BE193">
            <v>1605</v>
          </cell>
          <cell r="BF193" t="str">
            <v>CREDITO MERCANTIL</v>
          </cell>
          <cell r="BS193">
            <v>1605</v>
          </cell>
          <cell r="BT193" t="str">
            <v>CREDITO MERCANTIL</v>
          </cell>
          <cell r="BZ193">
            <v>236579</v>
          </cell>
          <cell r="CA193" t="str">
            <v>RETEFUENTE AÑO ANTERIOR</v>
          </cell>
          <cell r="CB193">
            <v>0</v>
          </cell>
          <cell r="CC193">
            <v>0</v>
          </cell>
          <cell r="CD193">
            <v>0</v>
          </cell>
          <cell r="CE193">
            <v>0</v>
          </cell>
        </row>
        <row r="194">
          <cell r="A194">
            <v>1625</v>
          </cell>
          <cell r="B194" t="str">
            <v>DERECHOS DE AUTOR</v>
          </cell>
          <cell r="H194">
            <v>1625</v>
          </cell>
          <cell r="I194" t="str">
            <v>DERECHOS DE AUTOR</v>
          </cell>
          <cell r="O194">
            <v>1625</v>
          </cell>
          <cell r="P194" t="str">
            <v>DERECHOS DE AUTOR</v>
          </cell>
          <cell r="V194">
            <v>1625</v>
          </cell>
          <cell r="W194" t="str">
            <v>DERECHOS DE AUTOR</v>
          </cell>
          <cell r="AC194">
            <v>1625</v>
          </cell>
          <cell r="AD194" t="str">
            <v>DERECHOS DE AUTOR</v>
          </cell>
          <cell r="AJ194">
            <v>1625</v>
          </cell>
          <cell r="AK194" t="str">
            <v>DERECHOS DE AUTOR</v>
          </cell>
          <cell r="AQ194">
            <v>1625</v>
          </cell>
          <cell r="AR194" t="str">
            <v>DERECHOS DE AUTOR</v>
          </cell>
          <cell r="AX194">
            <v>1625</v>
          </cell>
          <cell r="AY194" t="str">
            <v>DERECHOS DE AUTOR</v>
          </cell>
          <cell r="BE194">
            <v>1625</v>
          </cell>
          <cell r="BF194" t="str">
            <v>DERECHOS DE AUTOR</v>
          </cell>
          <cell r="BS194">
            <v>1625</v>
          </cell>
          <cell r="BT194" t="str">
            <v>DERECHOS DE AUTOR</v>
          </cell>
          <cell r="BZ194">
            <v>2367</v>
          </cell>
          <cell r="CA194" t="str">
            <v>IMPUESTO A LAS VENTAS RETENIDO</v>
          </cell>
          <cell r="CB194">
            <v>-6328657</v>
          </cell>
          <cell r="CC194">
            <v>6330633</v>
          </cell>
          <cell r="CD194">
            <v>5557802</v>
          </cell>
          <cell r="CE194">
            <v>-5555826</v>
          </cell>
        </row>
        <row r="195">
          <cell r="A195">
            <v>1698</v>
          </cell>
          <cell r="B195" t="str">
            <v>AMORTIZACION ACUMULADA</v>
          </cell>
          <cell r="H195">
            <v>1698</v>
          </cell>
          <cell r="I195" t="str">
            <v>AMORTIZACION ACUMULADA</v>
          </cell>
          <cell r="O195">
            <v>1698</v>
          </cell>
          <cell r="P195" t="str">
            <v>AMORTIZACION ACUMULADA</v>
          </cell>
          <cell r="V195">
            <v>1698</v>
          </cell>
          <cell r="W195" t="str">
            <v>AMORTIZACION ACUMULADA</v>
          </cell>
          <cell r="AC195">
            <v>1698</v>
          </cell>
          <cell r="AD195" t="str">
            <v>AMORTIZACION ACUMULADA</v>
          </cell>
          <cell r="AJ195">
            <v>1698</v>
          </cell>
          <cell r="AK195" t="str">
            <v>AMORTIZACION ACUMULADA</v>
          </cell>
          <cell r="AQ195">
            <v>1698</v>
          </cell>
          <cell r="AR195" t="str">
            <v>AMORTIZACION ACUMULADA</v>
          </cell>
          <cell r="AX195">
            <v>1698</v>
          </cell>
          <cell r="AY195" t="str">
            <v>AMORTIZACION ACUMULADA</v>
          </cell>
          <cell r="BE195">
            <v>1698</v>
          </cell>
          <cell r="BF195" t="str">
            <v>AMORTIZACION ACUMULADA</v>
          </cell>
          <cell r="BS195">
            <v>1698</v>
          </cell>
          <cell r="BT195" t="str">
            <v>AMORTIZACION ACUMULADA</v>
          </cell>
          <cell r="BZ195">
            <v>236701</v>
          </cell>
          <cell r="CA195" t="str">
            <v>IVA RETENIDO REGIMEN COMUN</v>
          </cell>
          <cell r="CB195">
            <v>-33190292</v>
          </cell>
          <cell r="CC195">
            <v>1976</v>
          </cell>
          <cell r="CD195">
            <v>3821581</v>
          </cell>
          <cell r="CE195">
            <v>-37009897</v>
          </cell>
        </row>
        <row r="196">
          <cell r="A196">
            <v>17</v>
          </cell>
          <cell r="B196" t="str">
            <v>DIFERIDOS</v>
          </cell>
          <cell r="H196">
            <v>17</v>
          </cell>
          <cell r="I196" t="str">
            <v>DIFERIDOS</v>
          </cell>
          <cell r="O196">
            <v>17</v>
          </cell>
          <cell r="P196" t="str">
            <v>DIFERIDOS</v>
          </cell>
          <cell r="V196">
            <v>17</v>
          </cell>
          <cell r="W196" t="str">
            <v>DIFERIDOS</v>
          </cell>
          <cell r="AC196">
            <v>17</v>
          </cell>
          <cell r="AD196" t="str">
            <v>DIFERIDOS</v>
          </cell>
          <cell r="AJ196">
            <v>17</v>
          </cell>
          <cell r="AK196" t="str">
            <v>DIFERIDOS</v>
          </cell>
          <cell r="AQ196">
            <v>17</v>
          </cell>
          <cell r="AR196" t="str">
            <v>DIFERIDOS</v>
          </cell>
          <cell r="AX196">
            <v>17</v>
          </cell>
          <cell r="AY196" t="str">
            <v>DIFERIDOS</v>
          </cell>
          <cell r="BE196">
            <v>17</v>
          </cell>
          <cell r="BF196" t="str">
            <v>DIFERIDOS</v>
          </cell>
          <cell r="BS196">
            <v>17</v>
          </cell>
          <cell r="BT196" t="str">
            <v>DIFERIDOS</v>
          </cell>
          <cell r="BZ196">
            <v>23670101</v>
          </cell>
          <cell r="CA196" t="str">
            <v>Iva Retenido Regimen Comun 5%</v>
          </cell>
          <cell r="CB196">
            <v>-139306</v>
          </cell>
          <cell r="CC196">
            <v>0</v>
          </cell>
          <cell r="CD196">
            <v>9000</v>
          </cell>
          <cell r="CE196">
            <v>-148306</v>
          </cell>
        </row>
        <row r="197">
          <cell r="A197">
            <v>1705</v>
          </cell>
          <cell r="B197" t="str">
            <v>GASTOS PAGADOS POR ANTICI</v>
          </cell>
          <cell r="H197">
            <v>1705</v>
          </cell>
          <cell r="I197" t="str">
            <v>GASTOS PAGADOS POR ANTICI</v>
          </cell>
          <cell r="O197">
            <v>1705</v>
          </cell>
          <cell r="P197" t="str">
            <v>GASTOS PAGADOS POR ANTICI</v>
          </cell>
          <cell r="V197">
            <v>1705</v>
          </cell>
          <cell r="W197" t="str">
            <v>GASTOS PAGADOS POR ANTICI</v>
          </cell>
          <cell r="AC197">
            <v>1705</v>
          </cell>
          <cell r="AD197" t="str">
            <v>GASTOS PAGADOS POR ANTICI</v>
          </cell>
          <cell r="AJ197">
            <v>1705</v>
          </cell>
          <cell r="AK197" t="str">
            <v>GASTOS PAGADOS POR ANTICI</v>
          </cell>
          <cell r="AQ197">
            <v>1705</v>
          </cell>
          <cell r="AR197" t="str">
            <v>GASTOS PAGADOS POR ANTICI</v>
          </cell>
          <cell r="AX197">
            <v>1705</v>
          </cell>
          <cell r="AY197" t="str">
            <v>GASTOS PAGADOS POR ANTICI</v>
          </cell>
          <cell r="BE197">
            <v>1705</v>
          </cell>
          <cell r="BF197" t="str">
            <v>GASTOS PAGADOS POR ANTICI</v>
          </cell>
          <cell r="BS197">
            <v>1705</v>
          </cell>
          <cell r="BT197" t="str">
            <v>GASTOS PAGADOS POR ANTICI</v>
          </cell>
          <cell r="BZ197">
            <v>23670102</v>
          </cell>
          <cell r="CA197" t="str">
            <v>Iva retenido Regimen Comun 8% Bienes</v>
          </cell>
          <cell r="CB197">
            <v>-7208375</v>
          </cell>
          <cell r="CC197">
            <v>0</v>
          </cell>
          <cell r="CD197">
            <v>1018913</v>
          </cell>
          <cell r="CE197">
            <v>-8227288</v>
          </cell>
        </row>
        <row r="198">
          <cell r="A198">
            <v>170505</v>
          </cell>
          <cell r="B198" t="str">
            <v>INTERESES</v>
          </cell>
          <cell r="H198">
            <v>170505</v>
          </cell>
          <cell r="I198" t="str">
            <v>INTERESES</v>
          </cell>
          <cell r="O198">
            <v>170505</v>
          </cell>
          <cell r="P198" t="str">
            <v>INTERESES</v>
          </cell>
          <cell r="V198">
            <v>170505</v>
          </cell>
          <cell r="W198" t="str">
            <v>INTERESES</v>
          </cell>
          <cell r="AC198">
            <v>170505</v>
          </cell>
          <cell r="AD198" t="str">
            <v>INTERESES</v>
          </cell>
          <cell r="AJ198">
            <v>170505</v>
          </cell>
          <cell r="AK198" t="str">
            <v>INTERESES</v>
          </cell>
          <cell r="AQ198">
            <v>170505</v>
          </cell>
          <cell r="AR198" t="str">
            <v>INTERESES</v>
          </cell>
          <cell r="AX198">
            <v>170505</v>
          </cell>
          <cell r="AY198" t="str">
            <v>INTERESES</v>
          </cell>
          <cell r="BE198">
            <v>170505</v>
          </cell>
          <cell r="BF198" t="str">
            <v>INTERESES</v>
          </cell>
          <cell r="BS198">
            <v>170505</v>
          </cell>
          <cell r="BT198" t="str">
            <v>INTERESES</v>
          </cell>
          <cell r="BZ198">
            <v>23670103</v>
          </cell>
          <cell r="CA198" t="str">
            <v>Iva retenido Regimen Comun 0.8%</v>
          </cell>
          <cell r="CB198">
            <v>-1292654</v>
          </cell>
          <cell r="CC198">
            <v>0</v>
          </cell>
          <cell r="CD198">
            <v>154399</v>
          </cell>
          <cell r="CE198">
            <v>-1447053</v>
          </cell>
        </row>
        <row r="199">
          <cell r="A199">
            <v>170510</v>
          </cell>
          <cell r="B199" t="str">
            <v>HONORARIOS</v>
          </cell>
          <cell r="H199">
            <v>170510</v>
          </cell>
          <cell r="I199" t="str">
            <v>HONORARIOS</v>
          </cell>
          <cell r="O199">
            <v>170510</v>
          </cell>
          <cell r="P199" t="str">
            <v>HONORARIOS</v>
          </cell>
          <cell r="V199">
            <v>170510</v>
          </cell>
          <cell r="W199" t="str">
            <v>HONORARIOS</v>
          </cell>
          <cell r="AC199">
            <v>170510</v>
          </cell>
          <cell r="AD199" t="str">
            <v>HONORARIOS</v>
          </cell>
          <cell r="AJ199">
            <v>170510</v>
          </cell>
          <cell r="AK199" t="str">
            <v>HONORARIOS</v>
          </cell>
          <cell r="AQ199">
            <v>170510</v>
          </cell>
          <cell r="AR199" t="str">
            <v>HONORARIOS</v>
          </cell>
          <cell r="AX199">
            <v>170510</v>
          </cell>
          <cell r="AY199" t="str">
            <v>HONORARIOS</v>
          </cell>
          <cell r="BE199">
            <v>170510</v>
          </cell>
          <cell r="BF199" t="str">
            <v>HONORARIOS</v>
          </cell>
          <cell r="BS199">
            <v>170510</v>
          </cell>
          <cell r="BT199" t="str">
            <v>HONORARIOS</v>
          </cell>
          <cell r="BZ199">
            <v>23670104</v>
          </cell>
          <cell r="CA199" t="str">
            <v>Iva retenido Regimen Comun 8% Servicios</v>
          </cell>
          <cell r="CB199">
            <v>-24549957</v>
          </cell>
          <cell r="CC199">
            <v>1976</v>
          </cell>
          <cell r="CD199">
            <v>2639269</v>
          </cell>
          <cell r="CE199">
            <v>-27187250</v>
          </cell>
        </row>
        <row r="200">
          <cell r="A200">
            <v>170515</v>
          </cell>
          <cell r="B200" t="str">
            <v>COMISIONES</v>
          </cell>
          <cell r="H200">
            <v>170515</v>
          </cell>
          <cell r="I200" t="str">
            <v>COMISIONES</v>
          </cell>
          <cell r="O200">
            <v>170515</v>
          </cell>
          <cell r="P200" t="str">
            <v>COMISIONES</v>
          </cell>
          <cell r="V200">
            <v>170515</v>
          </cell>
          <cell r="W200" t="str">
            <v>COMISIONES</v>
          </cell>
          <cell r="AC200">
            <v>170515</v>
          </cell>
          <cell r="AD200" t="str">
            <v>COMISIONES</v>
          </cell>
          <cell r="AJ200">
            <v>170515</v>
          </cell>
          <cell r="AK200" t="str">
            <v>COMISIONES</v>
          </cell>
          <cell r="AQ200">
            <v>170515</v>
          </cell>
          <cell r="AR200" t="str">
            <v>COMISIONES</v>
          </cell>
          <cell r="AX200">
            <v>170515</v>
          </cell>
          <cell r="AY200" t="str">
            <v>COMISIONES</v>
          </cell>
          <cell r="BE200">
            <v>170515</v>
          </cell>
          <cell r="BF200" t="str">
            <v>COMISIONES</v>
          </cell>
          <cell r="BS200">
            <v>170515</v>
          </cell>
          <cell r="BT200" t="str">
            <v>COMISIONES</v>
          </cell>
          <cell r="BZ200">
            <v>236702</v>
          </cell>
          <cell r="CA200" t="str">
            <v>IVA RETENIDO REGIMEN SIMPLIFICADO</v>
          </cell>
          <cell r="CB200">
            <v>-8631287</v>
          </cell>
          <cell r="CC200">
            <v>0</v>
          </cell>
          <cell r="CD200">
            <v>1736221</v>
          </cell>
          <cell r="CE200">
            <v>-10367508</v>
          </cell>
        </row>
        <row r="201">
          <cell r="A201">
            <v>170520</v>
          </cell>
          <cell r="B201" t="str">
            <v>SEGUROS Y FIANZAS</v>
          </cell>
          <cell r="H201">
            <v>170520</v>
          </cell>
          <cell r="I201" t="str">
            <v>SEGUROS Y FIANZAS</v>
          </cell>
          <cell r="O201">
            <v>170520</v>
          </cell>
          <cell r="P201" t="str">
            <v>SEGUROS Y FIANZAS</v>
          </cell>
          <cell r="V201">
            <v>170520</v>
          </cell>
          <cell r="W201" t="str">
            <v>SEGUROS Y FIANZAS</v>
          </cell>
          <cell r="AC201">
            <v>170520</v>
          </cell>
          <cell r="AD201" t="str">
            <v>SEGUROS Y FIANZAS</v>
          </cell>
          <cell r="AJ201">
            <v>170520</v>
          </cell>
          <cell r="AK201" t="str">
            <v>SEGUROS Y FIANZAS</v>
          </cell>
          <cell r="AQ201">
            <v>170520</v>
          </cell>
          <cell r="AR201" t="str">
            <v>SEGUROS Y FIANZAS</v>
          </cell>
          <cell r="AX201">
            <v>170520</v>
          </cell>
          <cell r="AY201" t="str">
            <v>SEGUROS Y FIANZAS</v>
          </cell>
          <cell r="BE201">
            <v>170520</v>
          </cell>
          <cell r="BF201" t="str">
            <v>SEGUROS Y FIANZAS</v>
          </cell>
          <cell r="BS201">
            <v>170520</v>
          </cell>
          <cell r="BT201" t="str">
            <v>SEGUROS Y FIANZAS</v>
          </cell>
          <cell r="BZ201">
            <v>23670202</v>
          </cell>
          <cell r="CA201" t="str">
            <v>Iva Retenido Regimen Simplificado 8%</v>
          </cell>
          <cell r="CB201">
            <v>-2318879</v>
          </cell>
          <cell r="CC201">
            <v>0</v>
          </cell>
          <cell r="CD201">
            <v>167600</v>
          </cell>
          <cell r="CE201">
            <v>-2486479</v>
          </cell>
        </row>
        <row r="202">
          <cell r="A202">
            <v>170525</v>
          </cell>
          <cell r="B202" t="str">
            <v>ARRENDAMIENTOS</v>
          </cell>
          <cell r="H202">
            <v>170525</v>
          </cell>
          <cell r="I202" t="str">
            <v>ARRENDAMIENTOS</v>
          </cell>
          <cell r="O202">
            <v>170525</v>
          </cell>
          <cell r="P202" t="str">
            <v>ARRENDAMIENTOS</v>
          </cell>
          <cell r="V202">
            <v>170525</v>
          </cell>
          <cell r="W202" t="str">
            <v>ARRENDAMIENTOS</v>
          </cell>
          <cell r="AC202">
            <v>170525</v>
          </cell>
          <cell r="AD202" t="str">
            <v>ARRENDAMIENTOS</v>
          </cell>
          <cell r="AJ202">
            <v>170525</v>
          </cell>
          <cell r="AK202" t="str">
            <v>ARRENDAMIENTOS</v>
          </cell>
          <cell r="AQ202">
            <v>170525</v>
          </cell>
          <cell r="AR202" t="str">
            <v>ARRENDAMIENTOS</v>
          </cell>
          <cell r="AX202">
            <v>170525</v>
          </cell>
          <cell r="AY202" t="str">
            <v>ARRENDAMIENTOS</v>
          </cell>
          <cell r="BE202">
            <v>170525</v>
          </cell>
          <cell r="BF202" t="str">
            <v>ARRENDAMIENTOS</v>
          </cell>
          <cell r="BS202">
            <v>170525</v>
          </cell>
          <cell r="BT202" t="str">
            <v>ARRENDAMIENTOS</v>
          </cell>
          <cell r="BZ202">
            <v>23670204</v>
          </cell>
          <cell r="CA202" t="str">
            <v>Iva Retenido Reg. Simplif. 8% Servicios</v>
          </cell>
          <cell r="CB202">
            <v>-6312408</v>
          </cell>
          <cell r="CC202">
            <v>0</v>
          </cell>
          <cell r="CD202">
            <v>1568621</v>
          </cell>
          <cell r="CE202">
            <v>-7881029</v>
          </cell>
        </row>
        <row r="203">
          <cell r="A203">
            <v>170535</v>
          </cell>
          <cell r="B203" t="str">
            <v>MANTENIMIENTO EQUIPOS</v>
          </cell>
          <cell r="H203">
            <v>170535</v>
          </cell>
          <cell r="I203" t="str">
            <v>MANTENIMIENTO EQUIPOS</v>
          </cell>
          <cell r="O203">
            <v>170535</v>
          </cell>
          <cell r="P203" t="str">
            <v>MANTENIMIENTO EQUIPOS</v>
          </cell>
          <cell r="V203">
            <v>170535</v>
          </cell>
          <cell r="W203" t="str">
            <v>MANTENIMIENTO EQUIPOS</v>
          </cell>
          <cell r="AC203">
            <v>170535</v>
          </cell>
          <cell r="AD203" t="str">
            <v>MANTENIMIENTO EQUIPOS</v>
          </cell>
          <cell r="AJ203">
            <v>170535</v>
          </cell>
          <cell r="AK203" t="str">
            <v>MANTENIMIENTO EQUIPOS</v>
          </cell>
          <cell r="AQ203">
            <v>170535</v>
          </cell>
          <cell r="AR203" t="str">
            <v>MANTENIMIENTO EQUIPOS</v>
          </cell>
          <cell r="AX203">
            <v>170535</v>
          </cell>
          <cell r="AY203" t="str">
            <v>MANTENIMIENTO EQUIPOS</v>
          </cell>
          <cell r="BE203">
            <v>170535</v>
          </cell>
          <cell r="BF203" t="str">
            <v>MANTENIMIENTO EQUIPOS</v>
          </cell>
          <cell r="BS203">
            <v>170535</v>
          </cell>
          <cell r="BT203" t="str">
            <v>MANTENIMIENTO EQUIPOS</v>
          </cell>
          <cell r="BZ203">
            <v>236771</v>
          </cell>
          <cell r="CA203" t="str">
            <v>PAGO RETEIVA</v>
          </cell>
          <cell r="CB203">
            <v>35492922</v>
          </cell>
          <cell r="CC203">
            <v>6328657</v>
          </cell>
          <cell r="CD203">
            <v>0</v>
          </cell>
          <cell r="CE203">
            <v>41821579</v>
          </cell>
        </row>
        <row r="204">
          <cell r="A204">
            <v>170540</v>
          </cell>
          <cell r="B204" t="str">
            <v>SERVICIOS</v>
          </cell>
          <cell r="H204">
            <v>170540</v>
          </cell>
          <cell r="I204" t="str">
            <v>SERVICIOS</v>
          </cell>
          <cell r="O204">
            <v>170540</v>
          </cell>
          <cell r="P204" t="str">
            <v>SERVICIOS</v>
          </cell>
          <cell r="V204">
            <v>170540</v>
          </cell>
          <cell r="W204" t="str">
            <v>SERVICIOS</v>
          </cell>
          <cell r="AC204">
            <v>170540</v>
          </cell>
          <cell r="AD204" t="str">
            <v>SERVICIOS</v>
          </cell>
          <cell r="AJ204">
            <v>170540</v>
          </cell>
          <cell r="AK204" t="str">
            <v>SERVICIOS</v>
          </cell>
          <cell r="AQ204">
            <v>170540</v>
          </cell>
          <cell r="AR204" t="str">
            <v>SERVICIOS</v>
          </cell>
          <cell r="AX204">
            <v>170540</v>
          </cell>
          <cell r="AY204" t="str">
            <v>SERVICIOS</v>
          </cell>
          <cell r="BE204">
            <v>170540</v>
          </cell>
          <cell r="BF204" t="str">
            <v>SERVICIOS</v>
          </cell>
          <cell r="BS204">
            <v>170540</v>
          </cell>
          <cell r="BT204" t="str">
            <v>SERVICIOS</v>
          </cell>
          <cell r="BZ204">
            <v>236779</v>
          </cell>
          <cell r="CA204" t="str">
            <v>PAGO RETEIVA AÑO ANTERIOR</v>
          </cell>
          <cell r="CB204">
            <v>0</v>
          </cell>
          <cell r="CC204">
            <v>0</v>
          </cell>
          <cell r="CD204">
            <v>0</v>
          </cell>
          <cell r="CE204">
            <v>0</v>
          </cell>
        </row>
        <row r="205">
          <cell r="A205">
            <v>170545</v>
          </cell>
          <cell r="B205" t="str">
            <v>SUSCRIPCIONES</v>
          </cell>
          <cell r="H205">
            <v>170545</v>
          </cell>
          <cell r="I205" t="str">
            <v>SUSCRIPCIONES</v>
          </cell>
          <cell r="O205">
            <v>170545</v>
          </cell>
          <cell r="P205" t="str">
            <v>SUSCRIPCIONES</v>
          </cell>
          <cell r="V205">
            <v>170545</v>
          </cell>
          <cell r="W205" t="str">
            <v>SUSCRIPCIONES</v>
          </cell>
          <cell r="AC205">
            <v>170545</v>
          </cell>
          <cell r="AD205" t="str">
            <v>SUSCRIPCIONES</v>
          </cell>
          <cell r="AJ205">
            <v>170545</v>
          </cell>
          <cell r="AK205" t="str">
            <v>SUSCRIPCIONES</v>
          </cell>
          <cell r="AQ205">
            <v>170545</v>
          </cell>
          <cell r="AR205" t="str">
            <v>SUSCRIPCIONES</v>
          </cell>
          <cell r="AX205">
            <v>170545</v>
          </cell>
          <cell r="AY205" t="str">
            <v>SUSCRIPCIONES</v>
          </cell>
          <cell r="BE205">
            <v>170545</v>
          </cell>
          <cell r="BF205" t="str">
            <v>SUSCRIPCIONES</v>
          </cell>
          <cell r="BS205">
            <v>170545</v>
          </cell>
          <cell r="BT205" t="str">
            <v>SUSCRIPCIONES</v>
          </cell>
          <cell r="BZ205">
            <v>2368</v>
          </cell>
          <cell r="CA205" t="str">
            <v>INDUSTRIA Y COMERCIO RETENIDO</v>
          </cell>
          <cell r="CB205">
            <v>-10256177</v>
          </cell>
          <cell r="CC205">
            <v>10256177</v>
          </cell>
          <cell r="CD205">
            <v>6086125</v>
          </cell>
          <cell r="CE205">
            <v>-6086125</v>
          </cell>
        </row>
        <row r="206">
          <cell r="A206">
            <v>170595</v>
          </cell>
          <cell r="B206" t="str">
            <v>OTROS</v>
          </cell>
          <cell r="H206">
            <v>170595</v>
          </cell>
          <cell r="I206" t="str">
            <v>OTROS</v>
          </cell>
          <cell r="O206">
            <v>170595</v>
          </cell>
          <cell r="P206" t="str">
            <v>OTROS</v>
          </cell>
          <cell r="V206">
            <v>170595</v>
          </cell>
          <cell r="W206" t="str">
            <v>OTROS</v>
          </cell>
          <cell r="AC206">
            <v>170595</v>
          </cell>
          <cell r="AD206" t="str">
            <v>OTROS</v>
          </cell>
          <cell r="AJ206">
            <v>170595</v>
          </cell>
          <cell r="AK206" t="str">
            <v>OTROS</v>
          </cell>
          <cell r="AQ206">
            <v>170595</v>
          </cell>
          <cell r="AR206" t="str">
            <v>OTROS</v>
          </cell>
          <cell r="AX206">
            <v>170595</v>
          </cell>
          <cell r="AY206" t="str">
            <v>OTROS</v>
          </cell>
          <cell r="BE206">
            <v>170595</v>
          </cell>
          <cell r="BF206" t="str">
            <v>OTROS</v>
          </cell>
          <cell r="BS206">
            <v>170595</v>
          </cell>
          <cell r="BT206" t="str">
            <v>OTROS</v>
          </cell>
          <cell r="BZ206">
            <v>236801</v>
          </cell>
          <cell r="CA206" t="str">
            <v>INDUSTRIA Y COMERCIO RETENIDO</v>
          </cell>
          <cell r="CB206">
            <v>-79184548</v>
          </cell>
          <cell r="CC206">
            <v>0</v>
          </cell>
          <cell r="CD206">
            <v>6086125</v>
          </cell>
          <cell r="CE206">
            <v>-85270673</v>
          </cell>
        </row>
        <row r="207">
          <cell r="A207">
            <v>1710</v>
          </cell>
          <cell r="B207" t="str">
            <v>CARGOS DIFERIDOS</v>
          </cell>
          <cell r="H207">
            <v>1710</v>
          </cell>
          <cell r="I207" t="str">
            <v>CARGOS DIFERIDOS</v>
          </cell>
          <cell r="O207">
            <v>1710</v>
          </cell>
          <cell r="P207" t="str">
            <v>CARGOS DIFERIDOS</v>
          </cell>
          <cell r="V207">
            <v>1710</v>
          </cell>
          <cell r="W207" t="str">
            <v>CARGOS DIFERIDOS</v>
          </cell>
          <cell r="AC207">
            <v>1710</v>
          </cell>
          <cell r="AD207" t="str">
            <v>CARGOS DIFERIDOS</v>
          </cell>
          <cell r="AJ207">
            <v>1710</v>
          </cell>
          <cell r="AK207" t="str">
            <v>CARGOS DIFERIDOS</v>
          </cell>
          <cell r="AQ207">
            <v>1710</v>
          </cell>
          <cell r="AR207" t="str">
            <v>CARGOS DIFERIDOS</v>
          </cell>
          <cell r="AX207">
            <v>1710</v>
          </cell>
          <cell r="AY207" t="str">
            <v>CARGOS DIFERIDOS</v>
          </cell>
          <cell r="BE207">
            <v>1710</v>
          </cell>
          <cell r="BF207" t="str">
            <v>CARGOS DIFERIDOS</v>
          </cell>
          <cell r="BS207">
            <v>1710</v>
          </cell>
          <cell r="BT207" t="str">
            <v>CARGOS DIFERIDOS</v>
          </cell>
          <cell r="BZ207">
            <v>23680101</v>
          </cell>
          <cell r="CA207" t="str">
            <v>Auto Retencion de Ica</v>
          </cell>
          <cell r="CB207">
            <v>-49933394</v>
          </cell>
          <cell r="CC207">
            <v>0</v>
          </cell>
          <cell r="CD207">
            <v>5243606</v>
          </cell>
          <cell r="CE207">
            <v>-55177000</v>
          </cell>
        </row>
        <row r="208">
          <cell r="A208">
            <v>171004</v>
          </cell>
          <cell r="B208" t="str">
            <v>ORGANIZACION Y PREOPERATI</v>
          </cell>
          <cell r="H208">
            <v>171004</v>
          </cell>
          <cell r="I208" t="str">
            <v>ORGANIZACION Y PREOPERATI</v>
          </cell>
          <cell r="O208">
            <v>171004</v>
          </cell>
          <cell r="P208" t="str">
            <v>ORGANIZACION Y PREOPERATI</v>
          </cell>
          <cell r="V208">
            <v>171004</v>
          </cell>
          <cell r="W208" t="str">
            <v>ORGANIZACION Y PREOPERATI</v>
          </cell>
          <cell r="AC208">
            <v>171004</v>
          </cell>
          <cell r="AD208" t="str">
            <v>ORGANIZACION Y PREOPERATI</v>
          </cell>
          <cell r="AJ208">
            <v>171004</v>
          </cell>
          <cell r="AK208" t="str">
            <v>ORGANIZACION Y PREOPERATI</v>
          </cell>
          <cell r="AQ208">
            <v>171004</v>
          </cell>
          <cell r="AR208" t="str">
            <v>ORGANIZACION Y PREOPERATI</v>
          </cell>
          <cell r="AX208">
            <v>171004</v>
          </cell>
          <cell r="AY208" t="str">
            <v>ORGANIZACION Y PREOPERATI</v>
          </cell>
          <cell r="BE208">
            <v>171004</v>
          </cell>
          <cell r="BF208" t="str">
            <v>ORGANIZACION Y PREOPERATI</v>
          </cell>
          <cell r="BS208">
            <v>171004</v>
          </cell>
          <cell r="BT208" t="str">
            <v>ORGANIZACION Y PREOPERATI</v>
          </cell>
          <cell r="BZ208">
            <v>23680103</v>
          </cell>
          <cell r="CA208" t="str">
            <v>Las Demas Activi Industriales 6.6*1000</v>
          </cell>
          <cell r="CB208">
            <v>-215428</v>
          </cell>
          <cell r="CC208">
            <v>0</v>
          </cell>
          <cell r="CD208">
            <v>7388</v>
          </cell>
          <cell r="CE208">
            <v>-222816</v>
          </cell>
        </row>
        <row r="209">
          <cell r="A209">
            <v>17100401</v>
          </cell>
          <cell r="B209" t="str">
            <v>Diferidos Organizacion y</v>
          </cell>
          <cell r="H209">
            <v>17100401</v>
          </cell>
          <cell r="I209" t="str">
            <v>Diferidos Organizacion y</v>
          </cell>
          <cell r="O209">
            <v>17100401</v>
          </cell>
          <cell r="P209" t="str">
            <v>Diferidos Organizacion y</v>
          </cell>
          <cell r="V209">
            <v>17100401</v>
          </cell>
          <cell r="W209" t="str">
            <v>Diferidos Organizacion y</v>
          </cell>
          <cell r="AC209">
            <v>17100401</v>
          </cell>
          <cell r="AD209" t="str">
            <v>Diferidos Organizacion y</v>
          </cell>
          <cell r="AJ209">
            <v>17100401</v>
          </cell>
          <cell r="AK209" t="str">
            <v>Diferidos Organizacion y</v>
          </cell>
          <cell r="AQ209">
            <v>17100401</v>
          </cell>
          <cell r="AR209" t="str">
            <v>Diferidos Organizacion y</v>
          </cell>
          <cell r="AX209">
            <v>17100401</v>
          </cell>
          <cell r="AY209" t="str">
            <v>Diferidos Organizacion y</v>
          </cell>
          <cell r="BE209">
            <v>17100401</v>
          </cell>
          <cell r="BF209" t="str">
            <v>Diferidos Organizacion y</v>
          </cell>
          <cell r="BS209">
            <v>17100401</v>
          </cell>
          <cell r="BT209" t="str">
            <v>Diferidos Organizacion y</v>
          </cell>
          <cell r="BZ209">
            <v>23680104</v>
          </cell>
          <cell r="CA209" t="str">
            <v>Actividades Comerciales 3.3*1000</v>
          </cell>
          <cell r="CB209">
            <v>-5688</v>
          </cell>
          <cell r="CC209">
            <v>0</v>
          </cell>
          <cell r="CD209">
            <v>5769</v>
          </cell>
          <cell r="CE209">
            <v>-11457</v>
          </cell>
        </row>
        <row r="210">
          <cell r="A210">
            <v>17100402</v>
          </cell>
          <cell r="B210" t="str">
            <v>Amortizaciones Organiza,y</v>
          </cell>
          <cell r="H210">
            <v>17100402</v>
          </cell>
          <cell r="I210" t="str">
            <v>Amortizaciones Organiza,y</v>
          </cell>
          <cell r="O210">
            <v>17100402</v>
          </cell>
          <cell r="P210" t="str">
            <v>Amortizaciones Organiza,y</v>
          </cell>
          <cell r="V210">
            <v>17100402</v>
          </cell>
          <cell r="W210" t="str">
            <v>Amortizaciones Organiza,y</v>
          </cell>
          <cell r="AC210">
            <v>17100402</v>
          </cell>
          <cell r="AD210" t="str">
            <v>Amortizaciones Organiza,y</v>
          </cell>
          <cell r="AJ210">
            <v>17100402</v>
          </cell>
          <cell r="AK210" t="str">
            <v>Amortizaciones Organiza,y</v>
          </cell>
          <cell r="AQ210">
            <v>17100402</v>
          </cell>
          <cell r="AR210" t="str">
            <v>Amortizaciones Organiza,y</v>
          </cell>
          <cell r="AX210">
            <v>17100402</v>
          </cell>
          <cell r="AY210" t="str">
            <v>Amortizaciones Organiza,y</v>
          </cell>
          <cell r="BE210">
            <v>17100402</v>
          </cell>
          <cell r="BF210" t="str">
            <v>Amortizaciones Organiza,y</v>
          </cell>
          <cell r="BS210">
            <v>17100402</v>
          </cell>
          <cell r="BT210" t="str">
            <v>Amortizaciones Organiza,y</v>
          </cell>
          <cell r="BZ210">
            <v>23680105</v>
          </cell>
          <cell r="CA210" t="str">
            <v>Las Dema Activi Comerciales 7.7*1000</v>
          </cell>
          <cell r="CB210">
            <v>-508503</v>
          </cell>
          <cell r="CC210">
            <v>0</v>
          </cell>
          <cell r="CD210">
            <v>87611</v>
          </cell>
          <cell r="CE210">
            <v>-596114</v>
          </cell>
        </row>
        <row r="211">
          <cell r="A211">
            <v>171008</v>
          </cell>
          <cell r="B211" t="str">
            <v>REMODELACIONES</v>
          </cell>
          <cell r="H211">
            <v>171008</v>
          </cell>
          <cell r="I211" t="str">
            <v>REMODELACIONES</v>
          </cell>
          <cell r="O211">
            <v>171008</v>
          </cell>
          <cell r="P211" t="str">
            <v>REMODELACIONES</v>
          </cell>
          <cell r="V211">
            <v>171008</v>
          </cell>
          <cell r="W211" t="str">
            <v>REMODELACIONES</v>
          </cell>
          <cell r="AC211">
            <v>171008</v>
          </cell>
          <cell r="AD211" t="str">
            <v>REMODELACIONES</v>
          </cell>
          <cell r="AJ211">
            <v>171008</v>
          </cell>
          <cell r="AK211" t="str">
            <v>REMODELACIONES</v>
          </cell>
          <cell r="AQ211">
            <v>171008</v>
          </cell>
          <cell r="AR211" t="str">
            <v>REMODELACIONES</v>
          </cell>
          <cell r="AX211">
            <v>171008</v>
          </cell>
          <cell r="AY211" t="str">
            <v>REMODELACIONES</v>
          </cell>
          <cell r="BE211">
            <v>171008</v>
          </cell>
          <cell r="BF211" t="str">
            <v>REMODELACIONES</v>
          </cell>
          <cell r="BS211">
            <v>171008</v>
          </cell>
          <cell r="BT211" t="str">
            <v>REMODELACIONES</v>
          </cell>
          <cell r="BZ211">
            <v>23680107</v>
          </cell>
          <cell r="CA211" t="str">
            <v>Actividades De Servicio 3.3*1000</v>
          </cell>
          <cell r="CB211">
            <v>-51207</v>
          </cell>
          <cell r="CC211">
            <v>0</v>
          </cell>
          <cell r="CD211">
            <v>13732</v>
          </cell>
          <cell r="CE211">
            <v>-64939</v>
          </cell>
        </row>
        <row r="212">
          <cell r="A212">
            <v>171016</v>
          </cell>
          <cell r="B212" t="str">
            <v>PROGRAMAS PARA COMPUTADOR</v>
          </cell>
          <cell r="H212">
            <v>171016</v>
          </cell>
          <cell r="I212" t="str">
            <v>PROGRAMAS PARA COMPUTADOR</v>
          </cell>
          <cell r="O212">
            <v>171016</v>
          </cell>
          <cell r="P212" t="str">
            <v>PROGRAMAS PARA COMPUTADOR</v>
          </cell>
          <cell r="V212">
            <v>171016</v>
          </cell>
          <cell r="W212" t="str">
            <v>PROGRAMAS PARA COMPUTADOR</v>
          </cell>
          <cell r="AC212">
            <v>171016</v>
          </cell>
          <cell r="AD212" t="str">
            <v>PROGRAMAS PARA COMPUTADOR</v>
          </cell>
          <cell r="AJ212">
            <v>171016</v>
          </cell>
          <cell r="AK212" t="str">
            <v>PROGRAMAS PARA COMPUTADOR</v>
          </cell>
          <cell r="AQ212">
            <v>171016</v>
          </cell>
          <cell r="AR212" t="str">
            <v>PROGRAMAS PARA COMPUTADOR</v>
          </cell>
          <cell r="AX212">
            <v>171016</v>
          </cell>
          <cell r="AY212" t="str">
            <v>PROGRAMAS PARA COMPUTADOR</v>
          </cell>
          <cell r="BE212">
            <v>171016</v>
          </cell>
          <cell r="BF212" t="str">
            <v>PROGRAMAS PARA COMPUTADOR</v>
          </cell>
          <cell r="BS212">
            <v>171016</v>
          </cell>
          <cell r="BT212" t="str">
            <v>PROGRAMAS PARA COMPUTADOR</v>
          </cell>
          <cell r="BZ212">
            <v>23680108</v>
          </cell>
          <cell r="CA212" t="str">
            <v>Actividades De Servicio 6.6*1000</v>
          </cell>
          <cell r="CB212">
            <v>-429333</v>
          </cell>
          <cell r="CC212">
            <v>0</v>
          </cell>
          <cell r="CD212">
            <v>52604</v>
          </cell>
          <cell r="CE212">
            <v>-481937</v>
          </cell>
        </row>
        <row r="213">
          <cell r="A213">
            <v>171020</v>
          </cell>
          <cell r="B213" t="str">
            <v>UTILES Y PAPELERÍA</v>
          </cell>
          <cell r="H213">
            <v>171020</v>
          </cell>
          <cell r="I213" t="str">
            <v>UTILES Y PAPELERÍA</v>
          </cell>
          <cell r="O213">
            <v>171020</v>
          </cell>
          <cell r="P213" t="str">
            <v>UTILES Y PAPELERÍA</v>
          </cell>
          <cell r="V213">
            <v>171020</v>
          </cell>
          <cell r="W213" t="str">
            <v>UTILES Y PAPELERÍA</v>
          </cell>
          <cell r="AC213">
            <v>171020</v>
          </cell>
          <cell r="AD213" t="str">
            <v>UTILES Y PAPELERÍA</v>
          </cell>
          <cell r="AJ213">
            <v>171020</v>
          </cell>
          <cell r="AK213" t="str">
            <v>UTILES Y PAPELERÍA</v>
          </cell>
          <cell r="AQ213">
            <v>171020</v>
          </cell>
          <cell r="AR213" t="str">
            <v>UTILES Y PAPELERÍA</v>
          </cell>
          <cell r="AX213">
            <v>171020</v>
          </cell>
          <cell r="AY213" t="str">
            <v>UTILES Y PAPELERÍA</v>
          </cell>
          <cell r="BE213">
            <v>171020</v>
          </cell>
          <cell r="BF213" t="str">
            <v>UTILES Y PAPELERÍA</v>
          </cell>
          <cell r="BS213">
            <v>171020</v>
          </cell>
          <cell r="BT213" t="str">
            <v>UTILES Y PAPELERÍA</v>
          </cell>
          <cell r="BZ213">
            <v>23680109</v>
          </cell>
          <cell r="CA213" t="str">
            <v>Las Demas Activi De Servicio 11*1000</v>
          </cell>
          <cell r="CB213">
            <v>-28040995</v>
          </cell>
          <cell r="CC213">
            <v>0</v>
          </cell>
          <cell r="CD213">
            <v>675415</v>
          </cell>
          <cell r="CE213">
            <v>-28716410</v>
          </cell>
        </row>
        <row r="214">
          <cell r="A214">
            <v>171024</v>
          </cell>
          <cell r="B214" t="str">
            <v>MEJORAS A PROPIEDADES AJE</v>
          </cell>
          <cell r="H214">
            <v>171024</v>
          </cell>
          <cell r="I214" t="str">
            <v>MEJORAS A PROPIEDADES AJE</v>
          </cell>
          <cell r="O214">
            <v>171024</v>
          </cell>
          <cell r="P214" t="str">
            <v>MEJORAS A PROPIEDADES AJE</v>
          </cell>
          <cell r="V214">
            <v>171024</v>
          </cell>
          <cell r="W214" t="str">
            <v>MEJORAS A PROPIEDADES AJE</v>
          </cell>
          <cell r="AC214">
            <v>171024</v>
          </cell>
          <cell r="AD214" t="str">
            <v>MEJORAS A PROPIEDADES AJE</v>
          </cell>
          <cell r="AJ214">
            <v>171024</v>
          </cell>
          <cell r="AK214" t="str">
            <v>MEJORAS A PROPIEDADES AJE</v>
          </cell>
          <cell r="AQ214">
            <v>171024</v>
          </cell>
          <cell r="AR214" t="str">
            <v>MEJORAS A PROPIEDADES AJE</v>
          </cell>
          <cell r="AX214">
            <v>171024</v>
          </cell>
          <cell r="AY214" t="str">
            <v>MEJORAS A PROPIEDADES AJE</v>
          </cell>
          <cell r="BE214">
            <v>171024</v>
          </cell>
          <cell r="BF214" t="str">
            <v>MEJORAS A PROPIEDADES AJE</v>
          </cell>
          <cell r="BS214">
            <v>171024</v>
          </cell>
          <cell r="BT214" t="str">
            <v>MEJORAS A PROPIEDADES AJE</v>
          </cell>
          <cell r="BZ214">
            <v>236802</v>
          </cell>
          <cell r="CA214" t="str">
            <v>PAGO DE ICA RETENIDO</v>
          </cell>
          <cell r="CB214">
            <v>68928371</v>
          </cell>
          <cell r="CC214">
            <v>10256177</v>
          </cell>
          <cell r="CD214">
            <v>0</v>
          </cell>
          <cell r="CE214">
            <v>79184548</v>
          </cell>
        </row>
        <row r="215">
          <cell r="A215">
            <v>171028</v>
          </cell>
          <cell r="B215" t="str">
            <v>CONTRIBUCIONES Y AFILIACI</v>
          </cell>
          <cell r="H215">
            <v>171028</v>
          </cell>
          <cell r="I215" t="str">
            <v>CONTRIBUCIONES Y AFILIACI</v>
          </cell>
          <cell r="O215">
            <v>171028</v>
          </cell>
          <cell r="P215" t="str">
            <v>CONTRIBUCIONES Y AFILIACI</v>
          </cell>
          <cell r="V215">
            <v>171028</v>
          </cell>
          <cell r="W215" t="str">
            <v>CONTRIBUCIONES Y AFILIACI</v>
          </cell>
          <cell r="AC215">
            <v>171028</v>
          </cell>
          <cell r="AD215" t="str">
            <v>CONTRIBUCIONES Y AFILIACI</v>
          </cell>
          <cell r="AJ215">
            <v>171028</v>
          </cell>
          <cell r="AK215" t="str">
            <v>CONTRIBUCIONES Y AFILIACI</v>
          </cell>
          <cell r="AQ215">
            <v>171028</v>
          </cell>
          <cell r="AR215" t="str">
            <v>CONTRIBUCIONES Y AFILIACI</v>
          </cell>
          <cell r="AX215">
            <v>171028</v>
          </cell>
          <cell r="AY215" t="str">
            <v>CONTRIBUCIONES Y AFILIACI</v>
          </cell>
          <cell r="BE215">
            <v>171028</v>
          </cell>
          <cell r="BF215" t="str">
            <v>CONTRIBUCIONES Y AFILIACI</v>
          </cell>
          <cell r="BS215">
            <v>171028</v>
          </cell>
          <cell r="BT215" t="str">
            <v>CONTRIBUCIONES Y AFILIACI</v>
          </cell>
          <cell r="BZ215">
            <v>23680201</v>
          </cell>
          <cell r="CA215" t="str">
            <v>Pago Imp Ind Y Comercio</v>
          </cell>
          <cell r="CB215">
            <v>68928371</v>
          </cell>
          <cell r="CC215">
            <v>10256177</v>
          </cell>
          <cell r="CD215">
            <v>0</v>
          </cell>
          <cell r="CE215">
            <v>79184548</v>
          </cell>
        </row>
        <row r="216">
          <cell r="A216">
            <v>171032</v>
          </cell>
          <cell r="B216" t="str">
            <v>ENTRENAMIENTO DE PERSONAL</v>
          </cell>
          <cell r="H216">
            <v>171032</v>
          </cell>
          <cell r="I216" t="str">
            <v>ENTRENAMIENTO DE PERSONAL</v>
          </cell>
          <cell r="O216">
            <v>171032</v>
          </cell>
          <cell r="P216" t="str">
            <v>ENTRENAMIENTO DE PERSONAL</v>
          </cell>
          <cell r="V216">
            <v>171032</v>
          </cell>
          <cell r="W216" t="str">
            <v>ENTRENAMIENTO DE PERSONAL</v>
          </cell>
          <cell r="AC216">
            <v>171032</v>
          </cell>
          <cell r="AD216" t="str">
            <v>ENTRENAMIENTO DE PERSONAL</v>
          </cell>
          <cell r="AJ216">
            <v>171032</v>
          </cell>
          <cell r="AK216" t="str">
            <v>ENTRENAMIENTO DE PERSONAL</v>
          </cell>
          <cell r="AQ216">
            <v>171032</v>
          </cell>
          <cell r="AR216" t="str">
            <v>ENTRENAMIENTO DE PERSONAL</v>
          </cell>
          <cell r="AX216">
            <v>171032</v>
          </cell>
          <cell r="AY216" t="str">
            <v>ENTRENAMIENTO DE PERSONAL</v>
          </cell>
          <cell r="BE216">
            <v>171032</v>
          </cell>
          <cell r="BF216" t="str">
            <v>ENTRENAMIENTO DE PERSONAL</v>
          </cell>
          <cell r="BS216">
            <v>171032</v>
          </cell>
          <cell r="BT216" t="str">
            <v>ENTRENAMIENTO DE PERSONAL</v>
          </cell>
          <cell r="BZ216">
            <v>23680202</v>
          </cell>
          <cell r="CA216" t="str">
            <v>Pago Imp Ind Y Com Año Anterior</v>
          </cell>
          <cell r="CB216">
            <v>0</v>
          </cell>
          <cell r="CC216">
            <v>0</v>
          </cell>
          <cell r="CD216">
            <v>0</v>
          </cell>
          <cell r="CE216">
            <v>0</v>
          </cell>
        </row>
        <row r="217">
          <cell r="A217">
            <v>171036</v>
          </cell>
          <cell r="B217" t="str">
            <v>FERIAS Y EXPOSICIONES</v>
          </cell>
          <cell r="H217">
            <v>171036</v>
          </cell>
          <cell r="I217" t="str">
            <v>FERIAS Y EXPOSICIONES</v>
          </cell>
          <cell r="O217">
            <v>171036</v>
          </cell>
          <cell r="P217" t="str">
            <v>FERIAS Y EXPOSICIONES</v>
          </cell>
          <cell r="V217">
            <v>171036</v>
          </cell>
          <cell r="W217" t="str">
            <v>FERIAS Y EXPOSICIONES</v>
          </cell>
          <cell r="AC217">
            <v>171036</v>
          </cell>
          <cell r="AD217" t="str">
            <v>FERIAS Y EXPOSICIONES</v>
          </cell>
          <cell r="AJ217">
            <v>171036</v>
          </cell>
          <cell r="AK217" t="str">
            <v>FERIAS Y EXPOSICIONES</v>
          </cell>
          <cell r="AQ217">
            <v>171036</v>
          </cell>
          <cell r="AR217" t="str">
            <v>FERIAS Y EXPOSICIONES</v>
          </cell>
          <cell r="AX217">
            <v>171036</v>
          </cell>
          <cell r="AY217" t="str">
            <v>FERIAS Y EXPOSICIONES</v>
          </cell>
          <cell r="BE217">
            <v>171036</v>
          </cell>
          <cell r="BF217" t="str">
            <v>FERIAS Y EXPOSICIONES</v>
          </cell>
          <cell r="BS217">
            <v>171036</v>
          </cell>
          <cell r="BT217" t="str">
            <v>FERIAS Y EXPOSICIONES</v>
          </cell>
          <cell r="BZ217">
            <v>2370</v>
          </cell>
          <cell r="CA217" t="str">
            <v>RETENCIONES Y APORTES DE NOMIN</v>
          </cell>
          <cell r="CB217">
            <v>-54720011</v>
          </cell>
          <cell r="CC217">
            <v>55768921</v>
          </cell>
          <cell r="CD217">
            <v>61265566</v>
          </cell>
          <cell r="CE217">
            <v>-60216656</v>
          </cell>
        </row>
        <row r="218">
          <cell r="A218">
            <v>171040</v>
          </cell>
          <cell r="B218" t="str">
            <v>LICENCIAS</v>
          </cell>
          <cell r="H218">
            <v>171040</v>
          </cell>
          <cell r="I218" t="str">
            <v>LICENCIAS</v>
          </cell>
          <cell r="O218">
            <v>171040</v>
          </cell>
          <cell r="P218" t="str">
            <v>LICENCIAS</v>
          </cell>
          <cell r="V218">
            <v>171040</v>
          </cell>
          <cell r="W218" t="str">
            <v>LICENCIAS</v>
          </cell>
          <cell r="AC218">
            <v>171040</v>
          </cell>
          <cell r="AD218" t="str">
            <v>LICENCIAS</v>
          </cell>
          <cell r="AJ218">
            <v>171040</v>
          </cell>
          <cell r="AK218" t="str">
            <v>LICENCIAS</v>
          </cell>
          <cell r="AQ218">
            <v>171040</v>
          </cell>
          <cell r="AR218" t="str">
            <v>LICENCIAS</v>
          </cell>
          <cell r="AX218">
            <v>171040</v>
          </cell>
          <cell r="AY218" t="str">
            <v>LICENCIAS</v>
          </cell>
          <cell r="BE218">
            <v>171040</v>
          </cell>
          <cell r="BF218" t="str">
            <v>LICENCIAS</v>
          </cell>
          <cell r="BS218">
            <v>171040</v>
          </cell>
          <cell r="BT218" t="str">
            <v>LICENCIAS</v>
          </cell>
          <cell r="BZ218">
            <v>237005</v>
          </cell>
          <cell r="CA218" t="str">
            <v>APORTES A ENT. PROMOTORAS DE SALUD, EPS</v>
          </cell>
          <cell r="CB218">
            <v>-18576600</v>
          </cell>
          <cell r="CC218">
            <v>18576600</v>
          </cell>
          <cell r="CD218">
            <v>19762600</v>
          </cell>
          <cell r="CE218">
            <v>-19762600</v>
          </cell>
        </row>
        <row r="219">
          <cell r="A219">
            <v>171044</v>
          </cell>
          <cell r="B219" t="str">
            <v>PUBLICIDAD, PROPAGANDA Y</v>
          </cell>
          <cell r="H219">
            <v>171044</v>
          </cell>
          <cell r="I219" t="str">
            <v>PUBLICIDAD, PROPAGANDA Y</v>
          </cell>
          <cell r="O219">
            <v>171044</v>
          </cell>
          <cell r="P219" t="str">
            <v>PUBLICIDAD, PROPAGANDA Y</v>
          </cell>
          <cell r="V219">
            <v>171044</v>
          </cell>
          <cell r="W219" t="str">
            <v>PUBLICIDAD, PROPAGANDA Y</v>
          </cell>
          <cell r="AC219">
            <v>171044</v>
          </cell>
          <cell r="AD219" t="str">
            <v>PUBLICIDAD, PROPAGANDA Y</v>
          </cell>
          <cell r="AJ219">
            <v>171044</v>
          </cell>
          <cell r="AK219" t="str">
            <v>PUBLICIDAD, PROPAGANDA Y</v>
          </cell>
          <cell r="AQ219">
            <v>171044</v>
          </cell>
          <cell r="AR219" t="str">
            <v>PUBLICIDAD, PROPAGANDA Y</v>
          </cell>
          <cell r="AX219">
            <v>171044</v>
          </cell>
          <cell r="AY219" t="str">
            <v>PUBLICIDAD, PROPAGANDA Y</v>
          </cell>
          <cell r="BE219">
            <v>171044</v>
          </cell>
          <cell r="BF219" t="str">
            <v>PUBLICIDAD, PROPAGANDA Y</v>
          </cell>
          <cell r="BS219">
            <v>171044</v>
          </cell>
          <cell r="BT219" t="str">
            <v>PUBLICIDAD, PROPAGANDA Y</v>
          </cell>
          <cell r="BZ219">
            <v>237006</v>
          </cell>
          <cell r="CA219" t="str">
            <v>APORTES ADM. RIESG. PROF. ARP</v>
          </cell>
          <cell r="CB219">
            <v>-898200</v>
          </cell>
          <cell r="CC219">
            <v>898200</v>
          </cell>
          <cell r="CD219">
            <v>902500</v>
          </cell>
          <cell r="CE219">
            <v>-902500</v>
          </cell>
        </row>
        <row r="220">
          <cell r="A220">
            <v>171060</v>
          </cell>
          <cell r="B220" t="str">
            <v>DOTACION Y SUMINISTRO A T</v>
          </cell>
          <cell r="H220">
            <v>171060</v>
          </cell>
          <cell r="I220" t="str">
            <v>DOTACION Y SUMINISTRO A T</v>
          </cell>
          <cell r="O220">
            <v>171060</v>
          </cell>
          <cell r="P220" t="str">
            <v>DOTACION Y SUMINISTRO A T</v>
          </cell>
          <cell r="V220">
            <v>171060</v>
          </cell>
          <cell r="W220" t="str">
            <v>DOTACION Y SUMINISTRO A T</v>
          </cell>
          <cell r="AC220">
            <v>171060</v>
          </cell>
          <cell r="AD220" t="str">
            <v>DOTACION Y SUMINISTRO A T</v>
          </cell>
          <cell r="AJ220">
            <v>171060</v>
          </cell>
          <cell r="AK220" t="str">
            <v>DOTACION Y SUMINISTRO A T</v>
          </cell>
          <cell r="AQ220">
            <v>171060</v>
          </cell>
          <cell r="AR220" t="str">
            <v>DOTACION Y SUMINISTRO A T</v>
          </cell>
          <cell r="AX220">
            <v>171060</v>
          </cell>
          <cell r="AY220" t="str">
            <v>DOTACION Y SUMINISTRO A T</v>
          </cell>
          <cell r="BE220">
            <v>171060</v>
          </cell>
          <cell r="BF220" t="str">
            <v>DOTACION Y SUMINISTRO A T</v>
          </cell>
          <cell r="BS220">
            <v>171060</v>
          </cell>
          <cell r="BT220" t="str">
            <v>DOTACION Y SUMINISTRO A T</v>
          </cell>
          <cell r="BZ220">
            <v>237010</v>
          </cell>
          <cell r="CA220" t="str">
            <v>APORTES ICBF, SENA Y CAJA COMPENSACION</v>
          </cell>
          <cell r="CB220">
            <v>-13076500</v>
          </cell>
          <cell r="CC220">
            <v>13076500</v>
          </cell>
          <cell r="CD220">
            <v>13796400</v>
          </cell>
          <cell r="CE220">
            <v>-13796400</v>
          </cell>
        </row>
        <row r="221">
          <cell r="A221">
            <v>171064</v>
          </cell>
          <cell r="B221" t="str">
            <v>ELEMENTOS DE ROPERIA Y LE</v>
          </cell>
          <cell r="H221">
            <v>171064</v>
          </cell>
          <cell r="I221" t="str">
            <v>ELEMENTOS DE ROPERIA Y LE</v>
          </cell>
          <cell r="O221">
            <v>171064</v>
          </cell>
          <cell r="P221" t="str">
            <v>ELEMENTOS DE ROPERIA Y LE</v>
          </cell>
          <cell r="V221">
            <v>171064</v>
          </cell>
          <cell r="W221" t="str">
            <v>ELEMENTOS DE ROPERIA Y LE</v>
          </cell>
          <cell r="AC221">
            <v>171064</v>
          </cell>
          <cell r="AD221" t="str">
            <v>ELEMENTOS DE ROPERIA Y LE</v>
          </cell>
          <cell r="AJ221">
            <v>171064</v>
          </cell>
          <cell r="AK221" t="str">
            <v>ELEMENTOS DE ROPERIA Y LE</v>
          </cell>
          <cell r="AQ221">
            <v>171064</v>
          </cell>
          <cell r="AR221" t="str">
            <v>ELEMENTOS DE ROPERIA Y LE</v>
          </cell>
          <cell r="AX221">
            <v>171064</v>
          </cell>
          <cell r="AY221" t="str">
            <v>ELEMENTOS DE ROPERIA Y LE</v>
          </cell>
          <cell r="BE221">
            <v>171064</v>
          </cell>
          <cell r="BF221" t="str">
            <v>ELEMENTOS DE ROPERIA Y LE</v>
          </cell>
          <cell r="BS221">
            <v>171064</v>
          </cell>
          <cell r="BT221" t="str">
            <v>ELEMENTOS DE ROPERIA Y LE</v>
          </cell>
          <cell r="BZ221">
            <v>237025</v>
          </cell>
          <cell r="CA221" t="str">
            <v>EMBARGOS JUDICIALES</v>
          </cell>
          <cell r="CB221">
            <v>-78783</v>
          </cell>
          <cell r="CC221">
            <v>78783</v>
          </cell>
          <cell r="CD221">
            <v>87307</v>
          </cell>
          <cell r="CE221">
            <v>-87307</v>
          </cell>
        </row>
        <row r="222">
          <cell r="A222">
            <v>171068</v>
          </cell>
          <cell r="B222" t="str">
            <v>LOZA Y CRISTALERIA</v>
          </cell>
          <cell r="H222">
            <v>171068</v>
          </cell>
          <cell r="I222" t="str">
            <v>LOZA Y CRISTALERIA</v>
          </cell>
          <cell r="O222">
            <v>171068</v>
          </cell>
          <cell r="P222" t="str">
            <v>LOZA Y CRISTALERIA</v>
          </cell>
          <cell r="V222">
            <v>171068</v>
          </cell>
          <cell r="W222" t="str">
            <v>LOZA Y CRISTALERIA</v>
          </cell>
          <cell r="AC222">
            <v>171068</v>
          </cell>
          <cell r="AD222" t="str">
            <v>LOZA Y CRISTALERIA</v>
          </cell>
          <cell r="AJ222">
            <v>171068</v>
          </cell>
          <cell r="AK222" t="str">
            <v>LOZA Y CRISTALERIA</v>
          </cell>
          <cell r="AQ222">
            <v>171068</v>
          </cell>
          <cell r="AR222" t="str">
            <v>LOZA Y CRISTALERIA</v>
          </cell>
          <cell r="AX222">
            <v>171068</v>
          </cell>
          <cell r="AY222" t="str">
            <v>LOZA Y CRISTALERIA</v>
          </cell>
          <cell r="BE222">
            <v>171068</v>
          </cell>
          <cell r="BF222" t="str">
            <v>LOZA Y CRISTALERIA</v>
          </cell>
          <cell r="BS222">
            <v>171068</v>
          </cell>
          <cell r="BT222" t="str">
            <v>LOZA Y CRISTALERIA</v>
          </cell>
          <cell r="BZ222">
            <v>23702501</v>
          </cell>
          <cell r="CA222" t="str">
            <v>Embargos Judiciales</v>
          </cell>
          <cell r="CB222">
            <v>-78783</v>
          </cell>
          <cell r="CC222">
            <v>78783</v>
          </cell>
          <cell r="CD222">
            <v>87307</v>
          </cell>
          <cell r="CE222">
            <v>-87307</v>
          </cell>
        </row>
        <row r="223">
          <cell r="A223">
            <v>171069</v>
          </cell>
          <cell r="B223" t="str">
            <v>PLATERIA</v>
          </cell>
          <cell r="H223">
            <v>171069</v>
          </cell>
          <cell r="I223" t="str">
            <v>PLATERIA</v>
          </cell>
          <cell r="O223">
            <v>171069</v>
          </cell>
          <cell r="P223" t="str">
            <v>PLATERIA</v>
          </cell>
          <cell r="V223">
            <v>171069</v>
          </cell>
          <cell r="W223" t="str">
            <v>PLATERIA</v>
          </cell>
          <cell r="AC223">
            <v>171069</v>
          </cell>
          <cell r="AD223" t="str">
            <v>PLATERIA</v>
          </cell>
          <cell r="AJ223">
            <v>171069</v>
          </cell>
          <cell r="AK223" t="str">
            <v>PLATERIA</v>
          </cell>
          <cell r="AQ223">
            <v>171069</v>
          </cell>
          <cell r="AR223" t="str">
            <v>PLATERIA</v>
          </cell>
          <cell r="AX223">
            <v>171069</v>
          </cell>
          <cell r="AY223" t="str">
            <v>PLATERIA</v>
          </cell>
          <cell r="BE223">
            <v>171069</v>
          </cell>
          <cell r="BF223" t="str">
            <v>PLATERIA</v>
          </cell>
          <cell r="BS223">
            <v>171069</v>
          </cell>
          <cell r="BT223" t="str">
            <v>PLATERIA</v>
          </cell>
          <cell r="BZ223">
            <v>237045</v>
          </cell>
          <cell r="CA223" t="str">
            <v>FONDOS</v>
          </cell>
          <cell r="CB223">
            <v>-21552900</v>
          </cell>
          <cell r="CC223">
            <v>21552900</v>
          </cell>
          <cell r="CD223">
            <v>23143400</v>
          </cell>
          <cell r="CE223">
            <v>-23143400</v>
          </cell>
        </row>
        <row r="224">
          <cell r="A224">
            <v>171070</v>
          </cell>
          <cell r="B224" t="str">
            <v>CUBIERTERIA</v>
          </cell>
          <cell r="H224">
            <v>171070</v>
          </cell>
          <cell r="I224" t="str">
            <v>CUBIERTERIA</v>
          </cell>
          <cell r="O224">
            <v>171070</v>
          </cell>
          <cell r="P224" t="str">
            <v>CUBIERTERIA</v>
          </cell>
          <cell r="V224">
            <v>171070</v>
          </cell>
          <cell r="W224" t="str">
            <v>CUBIERTERIA</v>
          </cell>
          <cell r="AC224">
            <v>171070</v>
          </cell>
          <cell r="AD224" t="str">
            <v>CUBIERTERIA</v>
          </cell>
          <cell r="AJ224">
            <v>171070</v>
          </cell>
          <cell r="AK224" t="str">
            <v>CUBIERTERIA</v>
          </cell>
          <cell r="AQ224">
            <v>171070</v>
          </cell>
          <cell r="AR224" t="str">
            <v>CUBIERTERIA</v>
          </cell>
          <cell r="AX224">
            <v>171070</v>
          </cell>
          <cell r="AY224" t="str">
            <v>CUBIERTERIA</v>
          </cell>
          <cell r="BE224">
            <v>171070</v>
          </cell>
          <cell r="BF224" t="str">
            <v>CUBIERTERIA</v>
          </cell>
          <cell r="BS224">
            <v>171070</v>
          </cell>
          <cell r="BT224" t="str">
            <v>CUBIERTERIA</v>
          </cell>
          <cell r="BZ224">
            <v>237095</v>
          </cell>
          <cell r="CA224" t="str">
            <v>OTROS</v>
          </cell>
          <cell r="CB224">
            <v>-537028</v>
          </cell>
          <cell r="CC224">
            <v>1585938</v>
          </cell>
          <cell r="CD224">
            <v>3573359</v>
          </cell>
          <cell r="CE224">
            <v>-2524449</v>
          </cell>
        </row>
        <row r="225">
          <cell r="A225">
            <v>171095</v>
          </cell>
          <cell r="B225" t="str">
            <v>OTROS</v>
          </cell>
          <cell r="H225">
            <v>171095</v>
          </cell>
          <cell r="I225" t="str">
            <v>OTROS</v>
          </cell>
          <cell r="O225">
            <v>171095</v>
          </cell>
          <cell r="P225" t="str">
            <v>OTROS</v>
          </cell>
          <cell r="V225">
            <v>171095</v>
          </cell>
          <cell r="W225" t="str">
            <v>OTROS</v>
          </cell>
          <cell r="AC225">
            <v>171095</v>
          </cell>
          <cell r="AD225" t="str">
            <v>OTROS</v>
          </cell>
          <cell r="AJ225">
            <v>171095</v>
          </cell>
          <cell r="AK225" t="str">
            <v>OTROS</v>
          </cell>
          <cell r="AQ225">
            <v>171095</v>
          </cell>
          <cell r="AR225" t="str">
            <v>OTROS</v>
          </cell>
          <cell r="AX225">
            <v>171095</v>
          </cell>
          <cell r="AY225" t="str">
            <v>OTROS</v>
          </cell>
          <cell r="BE225">
            <v>171095</v>
          </cell>
          <cell r="BF225" t="str">
            <v>OTROS</v>
          </cell>
          <cell r="BS225">
            <v>171095</v>
          </cell>
          <cell r="BT225" t="str">
            <v>OTROS</v>
          </cell>
          <cell r="BZ225">
            <v>23709502</v>
          </cell>
          <cell r="CA225" t="str">
            <v>Provisión Nomina</v>
          </cell>
          <cell r="CB225">
            <v>-537028</v>
          </cell>
          <cell r="CC225">
            <v>1585938</v>
          </cell>
          <cell r="CD225">
            <v>3573359</v>
          </cell>
          <cell r="CE225">
            <v>-2524449</v>
          </cell>
        </row>
        <row r="226">
          <cell r="A226">
            <v>17109501</v>
          </cell>
          <cell r="B226" t="str">
            <v>Impuestos</v>
          </cell>
          <cell r="H226">
            <v>17109501</v>
          </cell>
          <cell r="I226" t="str">
            <v>Impuestos</v>
          </cell>
          <cell r="O226">
            <v>17109501</v>
          </cell>
          <cell r="P226" t="str">
            <v>Impuestos</v>
          </cell>
          <cell r="V226">
            <v>17109501</v>
          </cell>
          <cell r="W226" t="str">
            <v>Impuestos</v>
          </cell>
          <cell r="AC226">
            <v>17109501</v>
          </cell>
          <cell r="AD226" t="str">
            <v>Impuestos</v>
          </cell>
          <cell r="AJ226">
            <v>17109501</v>
          </cell>
          <cell r="AK226" t="str">
            <v>Impuestos</v>
          </cell>
          <cell r="AQ226">
            <v>17109501</v>
          </cell>
          <cell r="AR226" t="str">
            <v>Impuestos</v>
          </cell>
          <cell r="AX226">
            <v>17109501</v>
          </cell>
          <cell r="AY226" t="str">
            <v>Impuestos</v>
          </cell>
          <cell r="BE226">
            <v>17109501</v>
          </cell>
          <cell r="BF226" t="str">
            <v>Impuestos</v>
          </cell>
          <cell r="BS226">
            <v>17109501</v>
          </cell>
          <cell r="BT226" t="str">
            <v>Impuestos</v>
          </cell>
          <cell r="BZ226">
            <v>2380</v>
          </cell>
          <cell r="CA226" t="str">
            <v>ACREEDORES VARIOS</v>
          </cell>
          <cell r="CB226">
            <v>-5463288</v>
          </cell>
          <cell r="CC226">
            <v>6109855</v>
          </cell>
          <cell r="CD226">
            <v>9682721</v>
          </cell>
          <cell r="CE226">
            <v>-9036154</v>
          </cell>
        </row>
        <row r="227">
          <cell r="A227">
            <v>17109502</v>
          </cell>
          <cell r="B227" t="str">
            <v>Reparaciones Mayores</v>
          </cell>
          <cell r="H227">
            <v>17109502</v>
          </cell>
          <cell r="I227" t="str">
            <v>Reparaciones Mayores</v>
          </cell>
          <cell r="O227">
            <v>17109502</v>
          </cell>
          <cell r="P227" t="str">
            <v>Reparaciones Mayores</v>
          </cell>
          <cell r="V227">
            <v>17109502</v>
          </cell>
          <cell r="W227" t="str">
            <v>Reparaciones Mayores</v>
          </cell>
          <cell r="AC227">
            <v>17109502</v>
          </cell>
          <cell r="AD227" t="str">
            <v>Reparaciones Mayores</v>
          </cell>
          <cell r="AJ227">
            <v>17109502</v>
          </cell>
          <cell r="AK227" t="str">
            <v>Reparaciones Mayores</v>
          </cell>
          <cell r="AQ227">
            <v>17109502</v>
          </cell>
          <cell r="AR227" t="str">
            <v>Reparaciones Mayores</v>
          </cell>
          <cell r="AX227">
            <v>17109502</v>
          </cell>
          <cell r="AY227" t="str">
            <v>Reparaciones Mayores</v>
          </cell>
          <cell r="BE227">
            <v>17109502</v>
          </cell>
          <cell r="BF227" t="str">
            <v>Reparaciones Mayores</v>
          </cell>
          <cell r="BS227">
            <v>17109502</v>
          </cell>
          <cell r="BT227" t="str">
            <v>Reparaciones Mayores</v>
          </cell>
          <cell r="BZ227">
            <v>238020</v>
          </cell>
          <cell r="CA227" t="str">
            <v>REINTEGROS POR PAGAR</v>
          </cell>
          <cell r="CB227">
            <v>-795472</v>
          </cell>
          <cell r="CC227">
            <v>2412058</v>
          </cell>
          <cell r="CD227">
            <v>3598749</v>
          </cell>
          <cell r="CE227">
            <v>-1982163</v>
          </cell>
        </row>
        <row r="228">
          <cell r="A228">
            <v>17109503</v>
          </cell>
          <cell r="B228" t="str">
            <v>Suscripciones</v>
          </cell>
          <cell r="H228">
            <v>17109503</v>
          </cell>
          <cell r="I228" t="str">
            <v>Suscripciones</v>
          </cell>
          <cell r="O228">
            <v>17109503</v>
          </cell>
          <cell r="P228" t="str">
            <v>Suscripciones</v>
          </cell>
          <cell r="V228">
            <v>17109503</v>
          </cell>
          <cell r="W228" t="str">
            <v>Suscripciones</v>
          </cell>
          <cell r="AC228">
            <v>17109503</v>
          </cell>
          <cell r="AD228" t="str">
            <v>Suscripciones</v>
          </cell>
          <cell r="AJ228">
            <v>17109503</v>
          </cell>
          <cell r="AK228" t="str">
            <v>Suscripciones</v>
          </cell>
          <cell r="AQ228">
            <v>17109503</v>
          </cell>
          <cell r="AR228" t="str">
            <v>Suscripciones</v>
          </cell>
          <cell r="AX228">
            <v>17109503</v>
          </cell>
          <cell r="AY228" t="str">
            <v>Suscripciones</v>
          </cell>
          <cell r="BE228">
            <v>17109503</v>
          </cell>
          <cell r="BF228" t="str">
            <v>Suscripciones</v>
          </cell>
          <cell r="BS228">
            <v>17109503</v>
          </cell>
          <cell r="BT228" t="str">
            <v>Suscripciones</v>
          </cell>
          <cell r="BZ228">
            <v>238095</v>
          </cell>
          <cell r="CA228" t="str">
            <v>OTROS</v>
          </cell>
          <cell r="CB228">
            <v>-4667816</v>
          </cell>
          <cell r="CC228">
            <v>3697797</v>
          </cell>
          <cell r="CD228">
            <v>6083972</v>
          </cell>
          <cell r="CE228">
            <v>-7053991</v>
          </cell>
        </row>
        <row r="229">
          <cell r="A229">
            <v>17109504</v>
          </cell>
          <cell r="B229" t="str">
            <v>Arrendamientos</v>
          </cell>
          <cell r="H229">
            <v>17109504</v>
          </cell>
          <cell r="I229" t="str">
            <v>Arrendamientos</v>
          </cell>
          <cell r="O229">
            <v>17109504</v>
          </cell>
          <cell r="P229" t="str">
            <v>Arrendamientos</v>
          </cell>
          <cell r="V229">
            <v>17109504</v>
          </cell>
          <cell r="W229" t="str">
            <v>Arrendamientos</v>
          </cell>
          <cell r="AC229">
            <v>17109504</v>
          </cell>
          <cell r="AD229" t="str">
            <v>Arrendamientos</v>
          </cell>
          <cell r="AJ229">
            <v>17109504</v>
          </cell>
          <cell r="AK229" t="str">
            <v>Arrendamientos</v>
          </cell>
          <cell r="AQ229">
            <v>17109504</v>
          </cell>
          <cell r="AR229" t="str">
            <v>Arrendamientos</v>
          </cell>
          <cell r="AX229">
            <v>17109504</v>
          </cell>
          <cell r="AY229" t="str">
            <v>Arrendamientos</v>
          </cell>
          <cell r="BE229">
            <v>17109504</v>
          </cell>
          <cell r="BF229" t="str">
            <v>Arrendamientos</v>
          </cell>
          <cell r="BS229">
            <v>17109504</v>
          </cell>
          <cell r="BT229" t="str">
            <v>Arrendamientos</v>
          </cell>
          <cell r="BZ229">
            <v>23809501</v>
          </cell>
          <cell r="CA229" t="str">
            <v>Propinas</v>
          </cell>
          <cell r="CB229">
            <v>-1091486</v>
          </cell>
          <cell r="CC229">
            <v>3697797</v>
          </cell>
          <cell r="CD229">
            <v>2606311</v>
          </cell>
          <cell r="CE229">
            <v>0</v>
          </cell>
        </row>
        <row r="230">
          <cell r="A230">
            <v>17109505</v>
          </cell>
          <cell r="B230" t="str">
            <v>Otros</v>
          </cell>
          <cell r="H230">
            <v>17109505</v>
          </cell>
          <cell r="I230" t="str">
            <v>Otros</v>
          </cell>
          <cell r="O230">
            <v>17109505</v>
          </cell>
          <cell r="P230" t="str">
            <v>Otros</v>
          </cell>
          <cell r="V230">
            <v>17109505</v>
          </cell>
          <cell r="W230" t="str">
            <v>Otros</v>
          </cell>
          <cell r="AC230">
            <v>17109505</v>
          </cell>
          <cell r="AD230" t="str">
            <v>Otros</v>
          </cell>
          <cell r="AJ230">
            <v>17109505</v>
          </cell>
          <cell r="AK230" t="str">
            <v>Otros</v>
          </cell>
          <cell r="AQ230">
            <v>17109505</v>
          </cell>
          <cell r="AR230" t="str">
            <v>Otros</v>
          </cell>
          <cell r="AX230">
            <v>17109505</v>
          </cell>
          <cell r="AY230" t="str">
            <v>Otros</v>
          </cell>
          <cell r="BE230">
            <v>17109505</v>
          </cell>
          <cell r="BF230" t="str">
            <v>Otros</v>
          </cell>
          <cell r="BS230">
            <v>17109505</v>
          </cell>
          <cell r="BT230" t="str">
            <v>Otros</v>
          </cell>
          <cell r="BZ230">
            <v>23809502</v>
          </cell>
          <cell r="CA230" t="str">
            <v>Otros</v>
          </cell>
          <cell r="CB230">
            <v>-3576330</v>
          </cell>
          <cell r="CC230">
            <v>0</v>
          </cell>
          <cell r="CD230">
            <v>3477661</v>
          </cell>
          <cell r="CE230">
            <v>-7053991</v>
          </cell>
        </row>
        <row r="231">
          <cell r="A231">
            <v>17109506</v>
          </cell>
          <cell r="B231" t="str">
            <v>Litigios y Pleitos</v>
          </cell>
          <cell r="H231">
            <v>17109506</v>
          </cell>
          <cell r="I231" t="str">
            <v>Litigios y Pleitos</v>
          </cell>
          <cell r="O231">
            <v>17109506</v>
          </cell>
          <cell r="P231" t="str">
            <v>Litigios y Pleitos</v>
          </cell>
          <cell r="V231">
            <v>17109506</v>
          </cell>
          <cell r="W231" t="str">
            <v>Litigios y Pleitos</v>
          </cell>
          <cell r="AC231">
            <v>17109506</v>
          </cell>
          <cell r="AD231" t="str">
            <v>Litigios y Pleitos</v>
          </cell>
          <cell r="AJ231">
            <v>17109506</v>
          </cell>
          <cell r="AK231" t="str">
            <v>Litigios y Pleitos</v>
          </cell>
          <cell r="AQ231">
            <v>17109506</v>
          </cell>
          <cell r="AR231" t="str">
            <v>Litigios y Pleitos</v>
          </cell>
          <cell r="AX231">
            <v>17109506</v>
          </cell>
          <cell r="AY231" t="str">
            <v>Litigios y Pleitos</v>
          </cell>
          <cell r="BE231">
            <v>17109506</v>
          </cell>
          <cell r="BF231" t="str">
            <v>Litigios y Pleitos</v>
          </cell>
          <cell r="BS231">
            <v>17109506</v>
          </cell>
          <cell r="BT231" t="str">
            <v>Litigios y Pleitos</v>
          </cell>
          <cell r="BZ231">
            <v>24</v>
          </cell>
          <cell r="CA231" t="str">
            <v>IMPUESTOS,GRAVAMENES Y TASAS</v>
          </cell>
          <cell r="CB231">
            <v>-55401991</v>
          </cell>
          <cell r="CC231">
            <v>255399028</v>
          </cell>
          <cell r="CD231">
            <v>331452352</v>
          </cell>
          <cell r="CE231">
            <v>-131455315</v>
          </cell>
        </row>
        <row r="232">
          <cell r="A232">
            <v>17109507</v>
          </cell>
          <cell r="B232" t="str">
            <v>Implementos de Habitacion</v>
          </cell>
          <cell r="H232">
            <v>17109507</v>
          </cell>
          <cell r="I232" t="str">
            <v>Implementos de Habitacion</v>
          </cell>
          <cell r="O232">
            <v>17109507</v>
          </cell>
          <cell r="P232" t="str">
            <v>Implementos de Habitacion</v>
          </cell>
          <cell r="V232">
            <v>17109507</v>
          </cell>
          <cell r="W232" t="str">
            <v>Implementos de Habitacion</v>
          </cell>
          <cell r="AC232">
            <v>17109507</v>
          </cell>
          <cell r="AD232" t="str">
            <v>Implementos de Habitacion</v>
          </cell>
          <cell r="AJ232">
            <v>17109507</v>
          </cell>
          <cell r="AK232" t="str">
            <v>Implementos de Habitacion</v>
          </cell>
          <cell r="AQ232">
            <v>17109507</v>
          </cell>
          <cell r="AR232" t="str">
            <v>Implementos de Habitacion</v>
          </cell>
          <cell r="AX232">
            <v>17109507</v>
          </cell>
          <cell r="AY232" t="str">
            <v>Implementos de Habitacion</v>
          </cell>
          <cell r="BE232">
            <v>17109507</v>
          </cell>
          <cell r="BF232" t="str">
            <v>Implementos de Habitacion</v>
          </cell>
          <cell r="BS232">
            <v>17109507</v>
          </cell>
          <cell r="BT232" t="str">
            <v>Implementos de Habitacion</v>
          </cell>
          <cell r="BZ232">
            <v>2404</v>
          </cell>
          <cell r="CA232" t="str">
            <v>DE RENTA Y COMPLEMENTARIOS</v>
          </cell>
          <cell r="CB232">
            <v>0</v>
          </cell>
          <cell r="CC232">
            <v>219405477</v>
          </cell>
          <cell r="CD232">
            <v>219405477</v>
          </cell>
          <cell r="CE232">
            <v>0</v>
          </cell>
        </row>
        <row r="233">
          <cell r="A233">
            <v>17109508</v>
          </cell>
          <cell r="B233" t="str">
            <v>Cortinas y Tapetes</v>
          </cell>
          <cell r="H233">
            <v>17109508</v>
          </cell>
          <cell r="I233" t="str">
            <v>Cortinas y Tapetes</v>
          </cell>
          <cell r="O233">
            <v>17109508</v>
          </cell>
          <cell r="P233" t="str">
            <v>Cortinas y Tapetes</v>
          </cell>
          <cell r="V233">
            <v>17109508</v>
          </cell>
          <cell r="W233" t="str">
            <v>Cortinas y Tapetes</v>
          </cell>
          <cell r="AC233">
            <v>17109508</v>
          </cell>
          <cell r="AD233" t="str">
            <v>Cortinas y Tapetes</v>
          </cell>
          <cell r="AJ233">
            <v>17109508</v>
          </cell>
          <cell r="AK233" t="str">
            <v>Cortinas y Tapetes</v>
          </cell>
          <cell r="AQ233">
            <v>17109508</v>
          </cell>
          <cell r="AR233" t="str">
            <v>Cortinas y Tapetes</v>
          </cell>
          <cell r="AX233">
            <v>17109508</v>
          </cell>
          <cell r="AY233" t="str">
            <v>Cortinas y Tapetes</v>
          </cell>
          <cell r="BE233">
            <v>17109508</v>
          </cell>
          <cell r="BF233" t="str">
            <v>Cortinas y Tapetes</v>
          </cell>
          <cell r="BS233">
            <v>17109508</v>
          </cell>
          <cell r="BT233" t="str">
            <v>Cortinas y Tapetes</v>
          </cell>
          <cell r="BZ233">
            <v>240405</v>
          </cell>
          <cell r="CA233" t="str">
            <v>VIGENCIA FISCAL CORRIENTE</v>
          </cell>
          <cell r="CB233">
            <v>0</v>
          </cell>
          <cell r="CC233">
            <v>219405477</v>
          </cell>
          <cell r="CD233">
            <v>219405477</v>
          </cell>
          <cell r="CE233">
            <v>0</v>
          </cell>
        </row>
        <row r="234">
          <cell r="A234">
            <v>17109509</v>
          </cell>
          <cell r="B234" t="str">
            <v>Depositos Teléfonicos</v>
          </cell>
          <cell r="H234">
            <v>17109509</v>
          </cell>
          <cell r="I234" t="str">
            <v>Depositos Teléfonicos</v>
          </cell>
          <cell r="O234">
            <v>17109509</v>
          </cell>
          <cell r="P234" t="str">
            <v>Depositos Teléfonicos</v>
          </cell>
          <cell r="V234">
            <v>17109509</v>
          </cell>
          <cell r="W234" t="str">
            <v>Depositos Teléfonicos</v>
          </cell>
          <cell r="AC234">
            <v>17109509</v>
          </cell>
          <cell r="AD234" t="str">
            <v>Depositos Teléfonicos</v>
          </cell>
          <cell r="AJ234">
            <v>17109509</v>
          </cell>
          <cell r="AK234" t="str">
            <v>Depositos Teléfonicos</v>
          </cell>
          <cell r="AQ234">
            <v>17109509</v>
          </cell>
          <cell r="AR234" t="str">
            <v>Depositos Teléfonicos</v>
          </cell>
          <cell r="AX234">
            <v>17109509</v>
          </cell>
          <cell r="AY234" t="str">
            <v>Depositos Teléfonicos</v>
          </cell>
          <cell r="BE234">
            <v>17109509</v>
          </cell>
          <cell r="BF234" t="str">
            <v>Depositos Teléfonicos</v>
          </cell>
          <cell r="BS234">
            <v>17109509</v>
          </cell>
          <cell r="BT234" t="str">
            <v>Depositos Teléfonicos</v>
          </cell>
          <cell r="BZ234">
            <v>24040501</v>
          </cell>
          <cell r="CA234" t="str">
            <v>Impuesto de Renta</v>
          </cell>
          <cell r="CB234">
            <v>0</v>
          </cell>
          <cell r="CC234">
            <v>219405477</v>
          </cell>
          <cell r="CD234">
            <v>219405477</v>
          </cell>
          <cell r="CE234">
            <v>0</v>
          </cell>
        </row>
        <row r="235">
          <cell r="A235">
            <v>17109510</v>
          </cell>
          <cell r="B235" t="str">
            <v>Otros Implementos de Lenc</v>
          </cell>
          <cell r="H235">
            <v>17109510</v>
          </cell>
          <cell r="I235" t="str">
            <v>Otros Implementos de Lenc</v>
          </cell>
          <cell r="O235">
            <v>17109510</v>
          </cell>
          <cell r="P235" t="str">
            <v>Otros Implementos de Lenc</v>
          </cell>
          <cell r="V235">
            <v>17109510</v>
          </cell>
          <cell r="W235" t="str">
            <v>Otros Implementos de Lenc</v>
          </cell>
          <cell r="AC235">
            <v>17109510</v>
          </cell>
          <cell r="AD235" t="str">
            <v>Otros Implementos de Lenc</v>
          </cell>
          <cell r="AJ235">
            <v>17109510</v>
          </cell>
          <cell r="AK235" t="str">
            <v>Otros Implementos de Lenc</v>
          </cell>
          <cell r="AQ235">
            <v>17109510</v>
          </cell>
          <cell r="AR235" t="str">
            <v>Otros Implementos de Lenc</v>
          </cell>
          <cell r="AX235">
            <v>17109510</v>
          </cell>
          <cell r="AY235" t="str">
            <v>Otros Implementos de Lenc</v>
          </cell>
          <cell r="BE235">
            <v>17109510</v>
          </cell>
          <cell r="BF235" t="str">
            <v>Otros Implementos de Lenc</v>
          </cell>
          <cell r="BS235">
            <v>17109510</v>
          </cell>
          <cell r="BT235" t="str">
            <v>Otros Implementos de Lenc</v>
          </cell>
          <cell r="BZ235">
            <v>2408</v>
          </cell>
          <cell r="CA235" t="str">
            <v>IMPUESTO A LAS VENTAS X PAGAR</v>
          </cell>
          <cell r="CB235">
            <v>-43475736</v>
          </cell>
          <cell r="CC235">
            <v>27123428</v>
          </cell>
          <cell r="CD235">
            <v>110760621</v>
          </cell>
          <cell r="CE235">
            <v>-127112929</v>
          </cell>
        </row>
        <row r="236">
          <cell r="A236">
            <v>17109511</v>
          </cell>
          <cell r="B236" t="str">
            <v>Honorarios</v>
          </cell>
          <cell r="H236">
            <v>17109511</v>
          </cell>
          <cell r="I236" t="str">
            <v>Honorarios</v>
          </cell>
          <cell r="O236">
            <v>17109511</v>
          </cell>
          <cell r="P236" t="str">
            <v>Honorarios</v>
          </cell>
          <cell r="V236">
            <v>17109511</v>
          </cell>
          <cell r="W236" t="str">
            <v>Honorarios</v>
          </cell>
          <cell r="AC236">
            <v>17109511</v>
          </cell>
          <cell r="AD236" t="str">
            <v>Honorarios</v>
          </cell>
          <cell r="AJ236">
            <v>17109511</v>
          </cell>
          <cell r="AK236" t="str">
            <v>Honorarios</v>
          </cell>
          <cell r="AQ236">
            <v>17109511</v>
          </cell>
          <cell r="AR236" t="str">
            <v>Honorarios</v>
          </cell>
          <cell r="AX236">
            <v>17109511</v>
          </cell>
          <cell r="AY236" t="str">
            <v>Honorarios</v>
          </cell>
          <cell r="BE236">
            <v>17109511</v>
          </cell>
          <cell r="BF236" t="str">
            <v>Honorarios</v>
          </cell>
          <cell r="BS236">
            <v>17109511</v>
          </cell>
          <cell r="BT236" t="str">
            <v>Honorarios</v>
          </cell>
          <cell r="BZ236">
            <v>240805</v>
          </cell>
          <cell r="CA236" t="str">
            <v>VIGENCIA FISCAL CORRIENTE</v>
          </cell>
          <cell r="CB236">
            <v>-43475736</v>
          </cell>
          <cell r="CC236">
            <v>27123428</v>
          </cell>
          <cell r="CD236">
            <v>110760621</v>
          </cell>
          <cell r="CE236">
            <v>-127112929</v>
          </cell>
        </row>
        <row r="237">
          <cell r="A237">
            <v>1715</v>
          </cell>
          <cell r="B237" t="str">
            <v>PROYECTOS DE EXPLORAC. EN</v>
          </cell>
          <cell r="H237">
            <v>1715</v>
          </cell>
          <cell r="I237" t="str">
            <v>PROYECTOS DE EXPLORAC. EN</v>
          </cell>
          <cell r="O237">
            <v>1715</v>
          </cell>
          <cell r="P237" t="str">
            <v>PROYECTOS DE EXPLORAC. EN</v>
          </cell>
          <cell r="V237">
            <v>1715</v>
          </cell>
          <cell r="W237" t="str">
            <v>PROYECTOS DE EXPLORAC. EN</v>
          </cell>
          <cell r="AC237">
            <v>1715</v>
          </cell>
          <cell r="AD237" t="str">
            <v>PROYECTOS DE EXPLORAC. EN</v>
          </cell>
          <cell r="AJ237">
            <v>1715</v>
          </cell>
          <cell r="AK237" t="str">
            <v>PROYECTOS DE EXPLORAC. EN</v>
          </cell>
          <cell r="AQ237">
            <v>1715</v>
          </cell>
          <cell r="AR237" t="str">
            <v>PROYECTOS DE EXPLORAC. EN</v>
          </cell>
          <cell r="AX237">
            <v>1715</v>
          </cell>
          <cell r="AY237" t="str">
            <v>PROYECTOS DE EXPLORAC. EN</v>
          </cell>
          <cell r="BE237">
            <v>1715</v>
          </cell>
          <cell r="BF237" t="str">
            <v>PROYECTOS DE EXPLORAC. EN</v>
          </cell>
          <cell r="BS237">
            <v>1715</v>
          </cell>
          <cell r="BT237" t="str">
            <v>PROYECTOS DE EXPLORAC. EN</v>
          </cell>
          <cell r="BZ237">
            <v>24080501</v>
          </cell>
          <cell r="CA237" t="str">
            <v>IVA RECAUDADO</v>
          </cell>
          <cell r="CB237">
            <v>-790366914</v>
          </cell>
          <cell r="CC237">
            <v>13652</v>
          </cell>
          <cell r="CD237">
            <v>93740060</v>
          </cell>
          <cell r="CE237">
            <v>-884093322</v>
          </cell>
        </row>
        <row r="238">
          <cell r="A238">
            <v>1730</v>
          </cell>
          <cell r="B238" t="str">
            <v>CARGO POR CORRECCION MONE</v>
          </cell>
          <cell r="H238">
            <v>1730</v>
          </cell>
          <cell r="I238" t="str">
            <v>CARGO POR CORRECCION MONE</v>
          </cell>
          <cell r="O238">
            <v>1730</v>
          </cell>
          <cell r="P238" t="str">
            <v>CARGO POR CORRECCION MONE</v>
          </cell>
          <cell r="V238">
            <v>1730</v>
          </cell>
          <cell r="W238" t="str">
            <v>CARGO POR CORRECCION MONE</v>
          </cell>
          <cell r="AC238">
            <v>1730</v>
          </cell>
          <cell r="AD238" t="str">
            <v>CARGO POR CORRECCION MONE</v>
          </cell>
          <cell r="AJ238">
            <v>1730</v>
          </cell>
          <cell r="AK238" t="str">
            <v>CARGO POR CORRECCION MONE</v>
          </cell>
          <cell r="AQ238">
            <v>1730</v>
          </cell>
          <cell r="AR238" t="str">
            <v>CARGO POR CORRECCION MONE</v>
          </cell>
          <cell r="AX238">
            <v>1730</v>
          </cell>
          <cell r="AY238" t="str">
            <v>CARGO POR CORRECCION MONE</v>
          </cell>
          <cell r="BE238">
            <v>1730</v>
          </cell>
          <cell r="BF238" t="str">
            <v>CARGO POR CORRECCION MONE</v>
          </cell>
          <cell r="BS238">
            <v>1730</v>
          </cell>
          <cell r="BT238" t="str">
            <v>CARGO POR CORRECCION MONE</v>
          </cell>
          <cell r="BZ238">
            <v>2408050101</v>
          </cell>
          <cell r="CA238" t="str">
            <v>Iva Recaudado en Ventas 16%</v>
          </cell>
          <cell r="CB238">
            <v>-182727228</v>
          </cell>
          <cell r="CC238">
            <v>9152</v>
          </cell>
          <cell r="CD238">
            <v>45819334</v>
          </cell>
          <cell r="CE238">
            <v>-228537410</v>
          </cell>
        </row>
        <row r="239">
          <cell r="A239">
            <v>18</v>
          </cell>
          <cell r="B239" t="str">
            <v>OTROS ACTIVOS</v>
          </cell>
          <cell r="H239">
            <v>18</v>
          </cell>
          <cell r="I239" t="str">
            <v>OTROS ACTIVOS</v>
          </cell>
          <cell r="O239">
            <v>18</v>
          </cell>
          <cell r="P239" t="str">
            <v>OTROS ACTIVOS</v>
          </cell>
          <cell r="V239">
            <v>18</v>
          </cell>
          <cell r="W239" t="str">
            <v>OTROS ACTIVOS</v>
          </cell>
          <cell r="AC239">
            <v>18</v>
          </cell>
          <cell r="AD239" t="str">
            <v>OTROS ACTIVOS</v>
          </cell>
          <cell r="AJ239">
            <v>18</v>
          </cell>
          <cell r="AK239" t="str">
            <v>OTROS ACTIVOS</v>
          </cell>
          <cell r="AQ239">
            <v>18</v>
          </cell>
          <cell r="AR239" t="str">
            <v>OTROS ACTIVOS</v>
          </cell>
          <cell r="AX239">
            <v>18</v>
          </cell>
          <cell r="AY239" t="str">
            <v>OTROS ACTIVOS</v>
          </cell>
          <cell r="BE239">
            <v>18</v>
          </cell>
          <cell r="BF239" t="str">
            <v>OTROS ACTIVOS</v>
          </cell>
          <cell r="BS239">
            <v>18</v>
          </cell>
          <cell r="BT239" t="str">
            <v>OTROS ACTIVOS</v>
          </cell>
          <cell r="BZ239">
            <v>2408050102</v>
          </cell>
          <cell r="CA239" t="str">
            <v>Iva Recaudado Ventas 10%</v>
          </cell>
          <cell r="CB239">
            <v>-607639686</v>
          </cell>
          <cell r="CC239">
            <v>4500</v>
          </cell>
          <cell r="CD239">
            <v>47920726</v>
          </cell>
          <cell r="CE239">
            <v>-655555912</v>
          </cell>
        </row>
        <row r="240">
          <cell r="A240">
            <v>1895</v>
          </cell>
          <cell r="B240" t="str">
            <v>DIVERSOS</v>
          </cell>
          <cell r="H240">
            <v>1895</v>
          </cell>
          <cell r="I240" t="str">
            <v>DIVERSOS</v>
          </cell>
          <cell r="O240">
            <v>1895</v>
          </cell>
          <cell r="P240" t="str">
            <v>DIVERSOS</v>
          </cell>
          <cell r="V240">
            <v>1895</v>
          </cell>
          <cell r="W240" t="str">
            <v>DIVERSOS</v>
          </cell>
          <cell r="AC240">
            <v>1895</v>
          </cell>
          <cell r="AD240" t="str">
            <v>DIVERSOS</v>
          </cell>
          <cell r="AJ240">
            <v>1895</v>
          </cell>
          <cell r="AK240" t="str">
            <v>DIVERSOS</v>
          </cell>
          <cell r="AQ240">
            <v>1895</v>
          </cell>
          <cell r="AR240" t="str">
            <v>DIVERSOS</v>
          </cell>
          <cell r="AX240">
            <v>1895</v>
          </cell>
          <cell r="AY240" t="str">
            <v>DIVERSOS</v>
          </cell>
          <cell r="BE240">
            <v>1895</v>
          </cell>
          <cell r="BF240" t="str">
            <v>DIVERSOS</v>
          </cell>
          <cell r="BS240">
            <v>1895</v>
          </cell>
          <cell r="BT240" t="str">
            <v>DIVERSOS</v>
          </cell>
          <cell r="BZ240">
            <v>24080502</v>
          </cell>
          <cell r="CA240" t="str">
            <v>IVA DESCONT/COMUN OPER. GRAVADAS</v>
          </cell>
          <cell r="CB240">
            <v>302257613</v>
          </cell>
          <cell r="CC240">
            <v>7835982</v>
          </cell>
          <cell r="CD240">
            <v>0</v>
          </cell>
          <cell r="CE240">
            <v>310093595</v>
          </cell>
        </row>
        <row r="241">
          <cell r="A241">
            <v>1899</v>
          </cell>
          <cell r="B241" t="str">
            <v>PROVISIONES</v>
          </cell>
          <cell r="H241">
            <v>1899</v>
          </cell>
          <cell r="I241" t="str">
            <v>PROVISIONES</v>
          </cell>
          <cell r="O241">
            <v>1899</v>
          </cell>
          <cell r="P241" t="str">
            <v>PROVISIONES</v>
          </cell>
          <cell r="V241">
            <v>1899</v>
          </cell>
          <cell r="W241" t="str">
            <v>PROVISIONES</v>
          </cell>
          <cell r="AC241">
            <v>1899</v>
          </cell>
          <cell r="AD241" t="str">
            <v>PROVISIONES</v>
          </cell>
          <cell r="AJ241">
            <v>1899</v>
          </cell>
          <cell r="AK241" t="str">
            <v>PROVISIONES</v>
          </cell>
          <cell r="AQ241">
            <v>1899</v>
          </cell>
          <cell r="AR241" t="str">
            <v>PROVISIONES</v>
          </cell>
          <cell r="AX241">
            <v>1899</v>
          </cell>
          <cell r="AY241" t="str">
            <v>PROVISIONES</v>
          </cell>
          <cell r="BE241">
            <v>1899</v>
          </cell>
          <cell r="BF241" t="str">
            <v>PROVISIONES</v>
          </cell>
          <cell r="BS241">
            <v>1899</v>
          </cell>
          <cell r="BT241" t="str">
            <v>PROVISIONES</v>
          </cell>
          <cell r="BZ241">
            <v>2408050201</v>
          </cell>
          <cell r="CA241" t="str">
            <v>Iva Oper. Gravadas 10%</v>
          </cell>
          <cell r="CB241">
            <v>277101613</v>
          </cell>
          <cell r="CC241">
            <v>6316622</v>
          </cell>
          <cell r="CD241">
            <v>0</v>
          </cell>
          <cell r="CE241">
            <v>283418235</v>
          </cell>
        </row>
        <row r="242">
          <cell r="A242">
            <v>19</v>
          </cell>
          <cell r="B242" t="str">
            <v>VALORIZACIONES</v>
          </cell>
          <cell r="H242">
            <v>19</v>
          </cell>
          <cell r="I242" t="str">
            <v>VALORIZACIONES</v>
          </cell>
          <cell r="O242">
            <v>19</v>
          </cell>
          <cell r="P242" t="str">
            <v>VALORIZACIONES</v>
          </cell>
          <cell r="V242">
            <v>19</v>
          </cell>
          <cell r="W242" t="str">
            <v>VALORIZACIONES</v>
          </cell>
          <cell r="AC242">
            <v>19</v>
          </cell>
          <cell r="AD242" t="str">
            <v>VALORIZACIONES</v>
          </cell>
          <cell r="AJ242">
            <v>19</v>
          </cell>
          <cell r="AK242" t="str">
            <v>VALORIZACIONES</v>
          </cell>
          <cell r="AQ242">
            <v>19</v>
          </cell>
          <cell r="AR242" t="str">
            <v>VALORIZACIONES</v>
          </cell>
          <cell r="AX242">
            <v>19</v>
          </cell>
          <cell r="AY242" t="str">
            <v>VALORIZACIONES</v>
          </cell>
          <cell r="BE242">
            <v>19</v>
          </cell>
          <cell r="BF242" t="str">
            <v>VALORIZACIONES</v>
          </cell>
          <cell r="BS242">
            <v>19</v>
          </cell>
          <cell r="BT242" t="str">
            <v>VALORIZACIONES</v>
          </cell>
          <cell r="BZ242">
            <v>2408050202</v>
          </cell>
          <cell r="CA242" t="str">
            <v>Iva Oper. Gravadas 16%</v>
          </cell>
          <cell r="CB242">
            <v>25156000</v>
          </cell>
          <cell r="CC242">
            <v>1519360</v>
          </cell>
          <cell r="CD242">
            <v>0</v>
          </cell>
          <cell r="CE242">
            <v>26675360</v>
          </cell>
        </row>
        <row r="243">
          <cell r="A243">
            <v>1905</v>
          </cell>
          <cell r="B243" t="str">
            <v>INVERSIONES</v>
          </cell>
          <cell r="H243">
            <v>1905</v>
          </cell>
          <cell r="I243" t="str">
            <v>INVERSIONES</v>
          </cell>
          <cell r="O243">
            <v>1905</v>
          </cell>
          <cell r="P243" t="str">
            <v>INVERSIONES</v>
          </cell>
          <cell r="V243">
            <v>1905</v>
          </cell>
          <cell r="W243" t="str">
            <v>INVERSIONES</v>
          </cell>
          <cell r="AC243">
            <v>1905</v>
          </cell>
          <cell r="AD243" t="str">
            <v>INVERSIONES</v>
          </cell>
          <cell r="AJ243">
            <v>1905</v>
          </cell>
          <cell r="AK243" t="str">
            <v>INVERSIONES</v>
          </cell>
          <cell r="AQ243">
            <v>1905</v>
          </cell>
          <cell r="AR243" t="str">
            <v>INVERSIONES</v>
          </cell>
          <cell r="AX243">
            <v>1905</v>
          </cell>
          <cell r="AY243" t="str">
            <v>INVERSIONES</v>
          </cell>
          <cell r="BE243">
            <v>1905</v>
          </cell>
          <cell r="BF243" t="str">
            <v>INVERSIONES</v>
          </cell>
          <cell r="BS243">
            <v>1905</v>
          </cell>
          <cell r="BT243" t="str">
            <v>INVERSIONES</v>
          </cell>
          <cell r="BZ243">
            <v>24080503</v>
          </cell>
          <cell r="CA243" t="str">
            <v>IVA DESCONT/COMUN SERVICIOS GRAVA</v>
          </cell>
          <cell r="CB243">
            <v>19987191</v>
          </cell>
          <cell r="CC243">
            <v>1689595</v>
          </cell>
          <cell r="CD243">
            <v>0</v>
          </cell>
          <cell r="CE243">
            <v>21676786</v>
          </cell>
        </row>
        <row r="244">
          <cell r="A244">
            <v>190505</v>
          </cell>
          <cell r="B244" t="str">
            <v>ACCIONES</v>
          </cell>
          <cell r="H244">
            <v>190505</v>
          </cell>
          <cell r="I244" t="str">
            <v>ACCIONES</v>
          </cell>
          <cell r="O244">
            <v>190505</v>
          </cell>
          <cell r="P244" t="str">
            <v>ACCIONES</v>
          </cell>
          <cell r="V244">
            <v>190505</v>
          </cell>
          <cell r="W244" t="str">
            <v>ACCIONES</v>
          </cell>
          <cell r="AC244">
            <v>190505</v>
          </cell>
          <cell r="AD244" t="str">
            <v>ACCIONES</v>
          </cell>
          <cell r="AJ244">
            <v>190505</v>
          </cell>
          <cell r="AK244" t="str">
            <v>ACCIONES</v>
          </cell>
          <cell r="AQ244">
            <v>190505</v>
          </cell>
          <cell r="AR244" t="str">
            <v>ACCIONES</v>
          </cell>
          <cell r="AX244">
            <v>190505</v>
          </cell>
          <cell r="AY244" t="str">
            <v>ACCIONES</v>
          </cell>
          <cell r="BE244">
            <v>190505</v>
          </cell>
          <cell r="BF244" t="str">
            <v>ACCIONES</v>
          </cell>
          <cell r="BS244">
            <v>190505</v>
          </cell>
          <cell r="BT244" t="str">
            <v>ACCIONES</v>
          </cell>
          <cell r="BZ244">
            <v>2408050301</v>
          </cell>
          <cell r="CA244" t="str">
            <v>Iva Desc/Ser de Aseo y Temporales 1.6%</v>
          </cell>
          <cell r="CB244">
            <v>2910214</v>
          </cell>
          <cell r="CC244">
            <v>308798</v>
          </cell>
          <cell r="CD244">
            <v>0</v>
          </cell>
          <cell r="CE244">
            <v>3219012</v>
          </cell>
        </row>
        <row r="245">
          <cell r="A245">
            <v>190510</v>
          </cell>
          <cell r="B245" t="str">
            <v>CUOTAS O APORTES DE INTER</v>
          </cell>
          <cell r="H245">
            <v>190510</v>
          </cell>
          <cell r="I245" t="str">
            <v>CUOTAS O APORTES DE INTER</v>
          </cell>
          <cell r="O245">
            <v>190510</v>
          </cell>
          <cell r="P245" t="str">
            <v>CUOTAS O APORTES DE INTER</v>
          </cell>
          <cell r="V245">
            <v>190510</v>
          </cell>
          <cell r="W245" t="str">
            <v>CUOTAS O APORTES DE INTER</v>
          </cell>
          <cell r="AC245">
            <v>190510</v>
          </cell>
          <cell r="AD245" t="str">
            <v>CUOTAS O APORTES DE INTER</v>
          </cell>
          <cell r="AJ245">
            <v>190510</v>
          </cell>
          <cell r="AK245" t="str">
            <v>CUOTAS O APORTES DE INTER</v>
          </cell>
          <cell r="AQ245">
            <v>190510</v>
          </cell>
          <cell r="AR245" t="str">
            <v>CUOTAS O APORTES DE INTER</v>
          </cell>
          <cell r="AX245">
            <v>190510</v>
          </cell>
          <cell r="AY245" t="str">
            <v>CUOTAS O APORTES DE INTER</v>
          </cell>
          <cell r="BE245">
            <v>190510</v>
          </cell>
          <cell r="BF245" t="str">
            <v>CUOTAS O APORTES DE INTER</v>
          </cell>
          <cell r="BS245">
            <v>190510</v>
          </cell>
          <cell r="BT245" t="str">
            <v>CUOTAS O APORTES DE INTER</v>
          </cell>
          <cell r="BZ245">
            <v>2408050302</v>
          </cell>
          <cell r="CA245" t="str">
            <v>Ivas Descont/Comun Servicios 10%</v>
          </cell>
          <cell r="CB245">
            <v>17076977</v>
          </cell>
          <cell r="CC245">
            <v>1380797</v>
          </cell>
          <cell r="CD245">
            <v>0</v>
          </cell>
          <cell r="CE245">
            <v>18457774</v>
          </cell>
        </row>
        <row r="246">
          <cell r="A246">
            <v>1910</v>
          </cell>
          <cell r="B246" t="str">
            <v>PROPIEDADES,PLANTA Y EQUI</v>
          </cell>
          <cell r="H246">
            <v>1910</v>
          </cell>
          <cell r="I246" t="str">
            <v>PROPIEDADES,PLANTA Y EQUI</v>
          </cell>
          <cell r="O246">
            <v>1910</v>
          </cell>
          <cell r="P246" t="str">
            <v>PROPIEDADES,PLANTA Y EQUI</v>
          </cell>
          <cell r="V246">
            <v>1910</v>
          </cell>
          <cell r="W246" t="str">
            <v>PROPIEDADES,PLANTA Y EQUI</v>
          </cell>
          <cell r="AC246">
            <v>1910</v>
          </cell>
          <cell r="AD246" t="str">
            <v>PROPIEDADES,PLANTA Y EQUI</v>
          </cell>
          <cell r="AJ246">
            <v>1910</v>
          </cell>
          <cell r="AK246" t="str">
            <v>PROPIEDADES,PLANTA Y EQUI</v>
          </cell>
          <cell r="AQ246">
            <v>1910</v>
          </cell>
          <cell r="AR246" t="str">
            <v>PROPIEDADES,PLANTA Y EQUI</v>
          </cell>
          <cell r="AX246">
            <v>1910</v>
          </cell>
          <cell r="AY246" t="str">
            <v>PROPIEDADES,PLANTA Y EQUI</v>
          </cell>
          <cell r="BE246">
            <v>1910</v>
          </cell>
          <cell r="BF246" t="str">
            <v>PROPIEDADES,PLANTA Y EQUI</v>
          </cell>
          <cell r="BS246">
            <v>1910</v>
          </cell>
          <cell r="BT246" t="str">
            <v>PROPIEDADES,PLANTA Y EQUI</v>
          </cell>
          <cell r="BZ246">
            <v>2408050303</v>
          </cell>
          <cell r="CA246" t="str">
            <v>Iva Descont/Comun Servicios 16%</v>
          </cell>
          <cell r="CB246">
            <v>0</v>
          </cell>
          <cell r="CC246">
            <v>0</v>
          </cell>
          <cell r="CD246">
            <v>0</v>
          </cell>
          <cell r="CE246">
            <v>0</v>
          </cell>
        </row>
        <row r="247">
          <cell r="A247">
            <v>191004</v>
          </cell>
          <cell r="B247" t="str">
            <v>TERRENOS</v>
          </cell>
          <cell r="H247">
            <v>191004</v>
          </cell>
          <cell r="I247" t="str">
            <v>TERRENOS</v>
          </cell>
          <cell r="O247">
            <v>191004</v>
          </cell>
          <cell r="P247" t="str">
            <v>TERRENOS</v>
          </cell>
          <cell r="V247">
            <v>191004</v>
          </cell>
          <cell r="W247" t="str">
            <v>TERRENOS</v>
          </cell>
          <cell r="AC247">
            <v>191004</v>
          </cell>
          <cell r="AD247" t="str">
            <v>TERRENOS</v>
          </cell>
          <cell r="AJ247">
            <v>191004</v>
          </cell>
          <cell r="AK247" t="str">
            <v>TERRENOS</v>
          </cell>
          <cell r="AQ247">
            <v>191004</v>
          </cell>
          <cell r="AR247" t="str">
            <v>TERRENOS</v>
          </cell>
          <cell r="AX247">
            <v>191004</v>
          </cell>
          <cell r="AY247" t="str">
            <v>TERRENOS</v>
          </cell>
          <cell r="BE247">
            <v>191004</v>
          </cell>
          <cell r="BF247" t="str">
            <v>TERRENOS</v>
          </cell>
          <cell r="BS247">
            <v>191004</v>
          </cell>
          <cell r="BT247" t="str">
            <v>TERRENOS</v>
          </cell>
          <cell r="BZ247">
            <v>24080504</v>
          </cell>
          <cell r="CA247" t="str">
            <v>IVA DESCONT/REG SIMPLI OPER GRAVAD</v>
          </cell>
          <cell r="CB247">
            <v>2512877</v>
          </cell>
          <cell r="CC247">
            <v>513817</v>
          </cell>
          <cell r="CD247">
            <v>0</v>
          </cell>
          <cell r="CE247">
            <v>3026694</v>
          </cell>
        </row>
        <row r="248">
          <cell r="A248">
            <v>19100401</v>
          </cell>
          <cell r="B248" t="str">
            <v>Terrenos</v>
          </cell>
          <cell r="H248">
            <v>19100401</v>
          </cell>
          <cell r="I248" t="str">
            <v>Terrenos</v>
          </cell>
          <cell r="O248">
            <v>19100401</v>
          </cell>
          <cell r="P248" t="str">
            <v>Terrenos</v>
          </cell>
          <cell r="V248">
            <v>19100401</v>
          </cell>
          <cell r="W248" t="str">
            <v>Terrenos</v>
          </cell>
          <cell r="AC248">
            <v>19100401</v>
          </cell>
          <cell r="AD248" t="str">
            <v>Terrenos</v>
          </cell>
          <cell r="AJ248">
            <v>19100401</v>
          </cell>
          <cell r="AK248" t="str">
            <v>Terrenos</v>
          </cell>
          <cell r="AQ248">
            <v>19100401</v>
          </cell>
          <cell r="AR248" t="str">
            <v>Terrenos</v>
          </cell>
          <cell r="AX248">
            <v>19100401</v>
          </cell>
          <cell r="AY248" t="str">
            <v>Terrenos</v>
          </cell>
          <cell r="BE248">
            <v>19100401</v>
          </cell>
          <cell r="BF248" t="str">
            <v>Terrenos</v>
          </cell>
          <cell r="BS248">
            <v>19100401</v>
          </cell>
          <cell r="BT248" t="str">
            <v>Terrenos</v>
          </cell>
          <cell r="BZ248">
            <v>2408050402</v>
          </cell>
          <cell r="CA248" t="str">
            <v>Iva Oper Grava 5% Reg Simplificado</v>
          </cell>
          <cell r="CB248">
            <v>2512877</v>
          </cell>
          <cell r="CC248">
            <v>513817</v>
          </cell>
          <cell r="CD248">
            <v>0</v>
          </cell>
          <cell r="CE248">
            <v>3026694</v>
          </cell>
        </row>
        <row r="249">
          <cell r="A249">
            <v>19100403</v>
          </cell>
          <cell r="B249" t="str">
            <v>Valorizacion Contable</v>
          </cell>
          <cell r="H249">
            <v>19100403</v>
          </cell>
          <cell r="I249" t="str">
            <v>Valorizacion Contable</v>
          </cell>
          <cell r="O249">
            <v>19100403</v>
          </cell>
          <cell r="P249" t="str">
            <v>Valorizacion Contable</v>
          </cell>
          <cell r="V249">
            <v>19100403</v>
          </cell>
          <cell r="W249" t="str">
            <v>Valorizacion Contable</v>
          </cell>
          <cell r="AC249">
            <v>19100403</v>
          </cell>
          <cell r="AD249" t="str">
            <v>Valorizacion Contable</v>
          </cell>
          <cell r="AJ249">
            <v>19100403</v>
          </cell>
          <cell r="AK249" t="str">
            <v>Valorizacion Contable</v>
          </cell>
          <cell r="AQ249">
            <v>19100403</v>
          </cell>
          <cell r="AR249" t="str">
            <v>Valorizacion Contable</v>
          </cell>
          <cell r="AX249">
            <v>19100403</v>
          </cell>
          <cell r="AY249" t="str">
            <v>Valorizacion Contable</v>
          </cell>
          <cell r="BE249">
            <v>19100403</v>
          </cell>
          <cell r="BF249" t="str">
            <v>Valorizacion Contable</v>
          </cell>
          <cell r="BS249">
            <v>19100403</v>
          </cell>
          <cell r="BT249" t="str">
            <v>Valorizacion Contable</v>
          </cell>
          <cell r="BZ249">
            <v>24080505</v>
          </cell>
          <cell r="CA249" t="str">
            <v>IVA DESCONT/ REG SIMPLI SERVICIOS</v>
          </cell>
          <cell r="CB249">
            <v>1455429</v>
          </cell>
          <cell r="CC249">
            <v>49821</v>
          </cell>
          <cell r="CD249">
            <v>0</v>
          </cell>
          <cell r="CE249">
            <v>1505250</v>
          </cell>
        </row>
        <row r="250">
          <cell r="A250">
            <v>191008</v>
          </cell>
          <cell r="B250" t="str">
            <v>CONSTRUCCIONES Y EDIFICAC</v>
          </cell>
          <cell r="H250">
            <v>191008</v>
          </cell>
          <cell r="I250" t="str">
            <v>CONSTRUCCIONES Y EDIFICAC</v>
          </cell>
          <cell r="O250">
            <v>191008</v>
          </cell>
          <cell r="P250" t="str">
            <v>CONSTRUCCIONES Y EDIFICAC</v>
          </cell>
          <cell r="V250">
            <v>191008</v>
          </cell>
          <cell r="W250" t="str">
            <v>CONSTRUCCIONES Y EDIFICAC</v>
          </cell>
          <cell r="AC250">
            <v>191008</v>
          </cell>
          <cell r="AD250" t="str">
            <v>CONSTRUCCIONES Y EDIFICAC</v>
          </cell>
          <cell r="AJ250">
            <v>191008</v>
          </cell>
          <cell r="AK250" t="str">
            <v>CONSTRUCCIONES Y EDIFICAC</v>
          </cell>
          <cell r="AQ250">
            <v>191008</v>
          </cell>
          <cell r="AR250" t="str">
            <v>CONSTRUCCIONES Y EDIFICAC</v>
          </cell>
          <cell r="AX250">
            <v>191008</v>
          </cell>
          <cell r="AY250" t="str">
            <v>CONSTRUCCIONES Y EDIFICAC</v>
          </cell>
          <cell r="BE250">
            <v>191008</v>
          </cell>
          <cell r="BF250" t="str">
            <v>CONSTRUCCIONES Y EDIFICAC</v>
          </cell>
          <cell r="BS250">
            <v>191008</v>
          </cell>
          <cell r="BT250" t="str">
            <v>CONSTRUCCIONES Y EDIFICAC</v>
          </cell>
          <cell r="BZ250">
            <v>2408050502</v>
          </cell>
          <cell r="CA250" t="str">
            <v>Iva Serv Reg Simplificado 5%</v>
          </cell>
          <cell r="CB250">
            <v>1455429</v>
          </cell>
          <cell r="CC250">
            <v>49821</v>
          </cell>
          <cell r="CD250">
            <v>0</v>
          </cell>
          <cell r="CE250">
            <v>1505250</v>
          </cell>
        </row>
        <row r="251">
          <cell r="A251">
            <v>19100801</v>
          </cell>
          <cell r="B251" t="str">
            <v>Edificios</v>
          </cell>
          <cell r="H251">
            <v>19100801</v>
          </cell>
          <cell r="I251" t="str">
            <v>Edificios</v>
          </cell>
          <cell r="O251">
            <v>19100801</v>
          </cell>
          <cell r="P251" t="str">
            <v>Edificios</v>
          </cell>
          <cell r="V251">
            <v>19100801</v>
          </cell>
          <cell r="W251" t="str">
            <v>Edificios</v>
          </cell>
          <cell r="AC251">
            <v>19100801</v>
          </cell>
          <cell r="AD251" t="str">
            <v>Edificios</v>
          </cell>
          <cell r="AJ251">
            <v>19100801</v>
          </cell>
          <cell r="AK251" t="str">
            <v>Edificios</v>
          </cell>
          <cell r="AQ251">
            <v>19100801</v>
          </cell>
          <cell r="AR251" t="str">
            <v>Edificios</v>
          </cell>
          <cell r="AX251">
            <v>19100801</v>
          </cell>
          <cell r="AY251" t="str">
            <v>Edificios</v>
          </cell>
          <cell r="BE251">
            <v>19100801</v>
          </cell>
          <cell r="BF251" t="str">
            <v>Edificios</v>
          </cell>
          <cell r="BS251">
            <v>19100801</v>
          </cell>
          <cell r="BT251" t="str">
            <v>Edificios</v>
          </cell>
          <cell r="BZ251">
            <v>24080506</v>
          </cell>
          <cell r="CA251" t="str">
            <v>IVA TRANSITORIO</v>
          </cell>
          <cell r="CB251">
            <v>0</v>
          </cell>
          <cell r="CC251">
            <v>17020561</v>
          </cell>
          <cell r="CD251">
            <v>17020561</v>
          </cell>
          <cell r="CE251">
            <v>0</v>
          </cell>
        </row>
        <row r="252">
          <cell r="A252">
            <v>19100803</v>
          </cell>
          <cell r="B252" t="str">
            <v>Valorizacion Contable Edi</v>
          </cell>
          <cell r="H252">
            <v>19100803</v>
          </cell>
          <cell r="I252" t="str">
            <v>Valorizacion Contable Edi</v>
          </cell>
          <cell r="O252">
            <v>19100803</v>
          </cell>
          <cell r="P252" t="str">
            <v>Valorizacion Contable Edi</v>
          </cell>
          <cell r="V252">
            <v>19100803</v>
          </cell>
          <cell r="W252" t="str">
            <v>Valorizacion Contable Edi</v>
          </cell>
          <cell r="AC252">
            <v>19100803</v>
          </cell>
          <cell r="AD252" t="str">
            <v>Valorizacion Contable Edi</v>
          </cell>
          <cell r="AJ252">
            <v>19100803</v>
          </cell>
          <cell r="AK252" t="str">
            <v>Valorizacion Contable Edi</v>
          </cell>
          <cell r="AQ252">
            <v>19100803</v>
          </cell>
          <cell r="AR252" t="str">
            <v>Valorizacion Contable Edi</v>
          </cell>
          <cell r="AX252">
            <v>19100803</v>
          </cell>
          <cell r="AY252" t="str">
            <v>Valorizacion Contable Edi</v>
          </cell>
          <cell r="BE252">
            <v>19100803</v>
          </cell>
          <cell r="BF252" t="str">
            <v>Valorizacion Contable Edi</v>
          </cell>
          <cell r="BS252">
            <v>19100803</v>
          </cell>
          <cell r="BT252" t="str">
            <v>Valorizacion Contable Edi</v>
          </cell>
          <cell r="BZ252">
            <v>2408050601</v>
          </cell>
          <cell r="CA252" t="str">
            <v>Iva Transitorio Servicios 1.6% Aseo y Vi</v>
          </cell>
          <cell r="CB252">
            <v>0</v>
          </cell>
          <cell r="CC252">
            <v>308798</v>
          </cell>
          <cell r="CD252">
            <v>308798</v>
          </cell>
          <cell r="CE252">
            <v>0</v>
          </cell>
        </row>
        <row r="253">
          <cell r="A253">
            <v>191012</v>
          </cell>
          <cell r="B253" t="str">
            <v>MAQUINARIA Y EQUIPO</v>
          </cell>
          <cell r="H253">
            <v>191012</v>
          </cell>
          <cell r="I253" t="str">
            <v>MAQUINARIA Y EQUIPO</v>
          </cell>
          <cell r="O253">
            <v>191012</v>
          </cell>
          <cell r="P253" t="str">
            <v>MAQUINARIA Y EQUIPO</v>
          </cell>
          <cell r="V253">
            <v>191012</v>
          </cell>
          <cell r="W253" t="str">
            <v>MAQUINARIA Y EQUIPO</v>
          </cell>
          <cell r="AC253">
            <v>191012</v>
          </cell>
          <cell r="AD253" t="str">
            <v>MAQUINARIA Y EQUIPO</v>
          </cell>
          <cell r="AJ253">
            <v>191012</v>
          </cell>
          <cell r="AK253" t="str">
            <v>MAQUINARIA Y EQUIPO</v>
          </cell>
          <cell r="AQ253">
            <v>191012</v>
          </cell>
          <cell r="AR253" t="str">
            <v>MAQUINARIA Y EQUIPO</v>
          </cell>
          <cell r="AX253">
            <v>191012</v>
          </cell>
          <cell r="AY253" t="str">
            <v>MAQUINARIA Y EQUIPO</v>
          </cell>
          <cell r="BE253">
            <v>191012</v>
          </cell>
          <cell r="BF253" t="str">
            <v>MAQUINARIA Y EQUIPO</v>
          </cell>
          <cell r="BS253">
            <v>191012</v>
          </cell>
          <cell r="BT253" t="str">
            <v>MAQUINARIA Y EQUIPO</v>
          </cell>
          <cell r="BZ253">
            <v>2408050602</v>
          </cell>
          <cell r="CA253" t="str">
            <v>Iva Transitorio Servicios 10% Hoteles</v>
          </cell>
          <cell r="CB253">
            <v>0</v>
          </cell>
          <cell r="CC253">
            <v>18000</v>
          </cell>
          <cell r="CD253">
            <v>18000</v>
          </cell>
          <cell r="CE253">
            <v>0</v>
          </cell>
        </row>
        <row r="254">
          <cell r="A254">
            <v>191016</v>
          </cell>
          <cell r="B254" t="str">
            <v>EQUIPO DE OFICINA</v>
          </cell>
          <cell r="H254">
            <v>191016</v>
          </cell>
          <cell r="I254" t="str">
            <v>EQUIPO DE OFICINA</v>
          </cell>
          <cell r="O254">
            <v>191016</v>
          </cell>
          <cell r="P254" t="str">
            <v>EQUIPO DE OFICINA</v>
          </cell>
          <cell r="V254">
            <v>191016</v>
          </cell>
          <cell r="W254" t="str">
            <v>EQUIPO DE OFICINA</v>
          </cell>
          <cell r="AC254">
            <v>191016</v>
          </cell>
          <cell r="AD254" t="str">
            <v>EQUIPO DE OFICINA</v>
          </cell>
          <cell r="AJ254">
            <v>191016</v>
          </cell>
          <cell r="AK254" t="str">
            <v>EQUIPO DE OFICINA</v>
          </cell>
          <cell r="AQ254">
            <v>191016</v>
          </cell>
          <cell r="AR254" t="str">
            <v>EQUIPO DE OFICINA</v>
          </cell>
          <cell r="AX254">
            <v>191016</v>
          </cell>
          <cell r="AY254" t="str">
            <v>EQUIPO DE OFICINA</v>
          </cell>
          <cell r="BE254">
            <v>191016</v>
          </cell>
          <cell r="BF254" t="str">
            <v>EQUIPO DE OFICINA</v>
          </cell>
          <cell r="BS254">
            <v>191016</v>
          </cell>
          <cell r="BT254" t="str">
            <v>EQUIPO DE OFICINA</v>
          </cell>
          <cell r="BZ254">
            <v>2408050603</v>
          </cell>
          <cell r="CA254" t="str">
            <v>Iva Transitorio Servicios 16% Generales</v>
          </cell>
          <cell r="CB254">
            <v>0</v>
          </cell>
          <cell r="CC254">
            <v>2222948</v>
          </cell>
          <cell r="CD254">
            <v>2222948</v>
          </cell>
          <cell r="CE254">
            <v>0</v>
          </cell>
        </row>
        <row r="255">
          <cell r="A255">
            <v>191020</v>
          </cell>
          <cell r="B255" t="str">
            <v>EQUIPO DE COMPUTACION Y C</v>
          </cell>
          <cell r="H255">
            <v>191020</v>
          </cell>
          <cell r="I255" t="str">
            <v>EQUIPO DE COMPUTACION Y C</v>
          </cell>
          <cell r="O255">
            <v>191020</v>
          </cell>
          <cell r="P255" t="str">
            <v>EQUIPO DE COMPUTACION Y C</v>
          </cell>
          <cell r="V255">
            <v>191020</v>
          </cell>
          <cell r="W255" t="str">
            <v>EQUIPO DE COMPUTACION Y C</v>
          </cell>
          <cell r="AC255">
            <v>191020</v>
          </cell>
          <cell r="AD255" t="str">
            <v>EQUIPO DE COMPUTACION Y C</v>
          </cell>
          <cell r="AJ255">
            <v>191020</v>
          </cell>
          <cell r="AK255" t="str">
            <v>EQUIPO DE COMPUTACION Y C</v>
          </cell>
          <cell r="AQ255">
            <v>191020</v>
          </cell>
          <cell r="AR255" t="str">
            <v>EQUIPO DE COMPUTACION Y C</v>
          </cell>
          <cell r="AX255">
            <v>191020</v>
          </cell>
          <cell r="AY255" t="str">
            <v>EQUIPO DE COMPUTACION Y C</v>
          </cell>
          <cell r="BE255">
            <v>191020</v>
          </cell>
          <cell r="BF255" t="str">
            <v>EQUIPO DE COMPUTACION Y C</v>
          </cell>
          <cell r="BS255">
            <v>191020</v>
          </cell>
          <cell r="BT255" t="str">
            <v>EQUIPO DE COMPUTACION Y C</v>
          </cell>
          <cell r="BZ255">
            <v>2408050604</v>
          </cell>
          <cell r="CA255" t="str">
            <v>Iva Transitorio Operac Gravadas 16%</v>
          </cell>
          <cell r="CB255">
            <v>0</v>
          </cell>
          <cell r="CC255">
            <v>11160514</v>
          </cell>
          <cell r="CD255">
            <v>11160514</v>
          </cell>
          <cell r="CE255">
            <v>0</v>
          </cell>
        </row>
        <row r="256">
          <cell r="A256">
            <v>191028</v>
          </cell>
          <cell r="B256" t="str">
            <v>EQUIPO DE HOTELES Y RESTA</v>
          </cell>
          <cell r="H256">
            <v>191028</v>
          </cell>
          <cell r="I256" t="str">
            <v>EQUIPO DE HOTELES Y RESTA</v>
          </cell>
          <cell r="O256">
            <v>191028</v>
          </cell>
          <cell r="P256" t="str">
            <v>EQUIPO DE HOTELES Y RESTA</v>
          </cell>
          <cell r="V256">
            <v>191028</v>
          </cell>
          <cell r="W256" t="str">
            <v>EQUIPO DE HOTELES Y RESTA</v>
          </cell>
          <cell r="AC256">
            <v>191028</v>
          </cell>
          <cell r="AD256" t="str">
            <v>EQUIPO DE HOTELES Y RESTA</v>
          </cell>
          <cell r="AJ256">
            <v>191028</v>
          </cell>
          <cell r="AK256" t="str">
            <v>EQUIPO DE HOTELES Y RESTA</v>
          </cell>
          <cell r="AQ256">
            <v>191028</v>
          </cell>
          <cell r="AR256" t="str">
            <v>EQUIPO DE HOTELES Y RESTA</v>
          </cell>
          <cell r="AX256">
            <v>191028</v>
          </cell>
          <cell r="AY256" t="str">
            <v>EQUIPO DE HOTELES Y RESTA</v>
          </cell>
          <cell r="BE256">
            <v>191028</v>
          </cell>
          <cell r="BF256" t="str">
            <v>EQUIPO DE HOTELES Y RESTA</v>
          </cell>
          <cell r="BS256">
            <v>191028</v>
          </cell>
          <cell r="BT256" t="str">
            <v>EQUIPO DE HOTELES Y RESTA</v>
          </cell>
          <cell r="BZ256">
            <v>2408050605</v>
          </cell>
          <cell r="CA256" t="str">
            <v>Iva trans Oper Grav Alq Eq Event 16%</v>
          </cell>
          <cell r="CB256">
            <v>0</v>
          </cell>
          <cell r="CC256">
            <v>1519360</v>
          </cell>
          <cell r="CD256">
            <v>1519360</v>
          </cell>
          <cell r="CE256">
            <v>0</v>
          </cell>
        </row>
        <row r="257">
          <cell r="A257">
            <v>191032</v>
          </cell>
          <cell r="B257" t="str">
            <v>FLOTA Y EQUIPO DE TRANSPO</v>
          </cell>
          <cell r="H257">
            <v>191032</v>
          </cell>
          <cell r="I257" t="str">
            <v>FLOTA Y EQUIPO DE TRANSPO</v>
          </cell>
          <cell r="O257">
            <v>191032</v>
          </cell>
          <cell r="P257" t="str">
            <v>FLOTA Y EQUIPO DE TRANSPO</v>
          </cell>
          <cell r="V257">
            <v>191032</v>
          </cell>
          <cell r="W257" t="str">
            <v>FLOTA Y EQUIPO DE TRANSPO</v>
          </cell>
          <cell r="AC257">
            <v>191032</v>
          </cell>
          <cell r="AD257" t="str">
            <v>FLOTA Y EQUIPO DE TRANSPO</v>
          </cell>
          <cell r="AJ257">
            <v>191032</v>
          </cell>
          <cell r="AK257" t="str">
            <v>FLOTA Y EQUIPO DE TRANSPO</v>
          </cell>
          <cell r="AQ257">
            <v>191032</v>
          </cell>
          <cell r="AR257" t="str">
            <v>FLOTA Y EQUIPO DE TRANSPO</v>
          </cell>
          <cell r="AX257">
            <v>191032</v>
          </cell>
          <cell r="AY257" t="str">
            <v>FLOTA Y EQUIPO DE TRANSPO</v>
          </cell>
          <cell r="BE257">
            <v>191032</v>
          </cell>
          <cell r="BF257" t="str">
            <v>FLOTA Y EQUIPO DE TRANSPO</v>
          </cell>
          <cell r="BS257">
            <v>191032</v>
          </cell>
          <cell r="BT257" t="str">
            <v>FLOTA Y EQUIPO DE TRANSPO</v>
          </cell>
          <cell r="BZ257">
            <v>2408050606</v>
          </cell>
          <cell r="CA257" t="str">
            <v>Iva Transitorio Reg Simplificado 8%</v>
          </cell>
          <cell r="CB257">
            <v>0</v>
          </cell>
          <cell r="CC257">
            <v>167600</v>
          </cell>
          <cell r="CD257">
            <v>167600</v>
          </cell>
          <cell r="CE257">
            <v>0</v>
          </cell>
        </row>
        <row r="258">
          <cell r="A258">
            <v>1995</v>
          </cell>
          <cell r="B258" t="str">
            <v>OTROS ACTIVOS</v>
          </cell>
          <cell r="H258">
            <v>1995</v>
          </cell>
          <cell r="I258" t="str">
            <v>OTROS ACTIVOS</v>
          </cell>
          <cell r="O258">
            <v>1995</v>
          </cell>
          <cell r="P258" t="str">
            <v>OTROS ACTIVOS</v>
          </cell>
          <cell r="V258">
            <v>1995</v>
          </cell>
          <cell r="W258" t="str">
            <v>OTROS ACTIVOS</v>
          </cell>
          <cell r="AC258">
            <v>1995</v>
          </cell>
          <cell r="AD258" t="str">
            <v>OTROS ACTIVOS</v>
          </cell>
          <cell r="AJ258">
            <v>1995</v>
          </cell>
          <cell r="AK258" t="str">
            <v>OTROS ACTIVOS</v>
          </cell>
          <cell r="AQ258">
            <v>1995</v>
          </cell>
          <cell r="AR258" t="str">
            <v>OTROS ACTIVOS</v>
          </cell>
          <cell r="AX258">
            <v>1995</v>
          </cell>
          <cell r="AY258" t="str">
            <v>OTROS ACTIVOS</v>
          </cell>
          <cell r="BE258">
            <v>1995</v>
          </cell>
          <cell r="BF258" t="str">
            <v>OTROS ACTIVOS</v>
          </cell>
          <cell r="BS258">
            <v>1995</v>
          </cell>
          <cell r="BT258" t="str">
            <v>OTROS ACTIVOS</v>
          </cell>
          <cell r="BZ258">
            <v>2408050607</v>
          </cell>
          <cell r="CA258" t="str">
            <v>Iva Transitorio Reg Simplif. Alq Eq 8%</v>
          </cell>
          <cell r="CB258">
            <v>0</v>
          </cell>
          <cell r="CC258">
            <v>0</v>
          </cell>
          <cell r="CD258">
            <v>0</v>
          </cell>
          <cell r="CE258">
            <v>0</v>
          </cell>
        </row>
        <row r="259">
          <cell r="A259">
            <v>2</v>
          </cell>
          <cell r="B259" t="str">
            <v>PASIVOS</v>
          </cell>
          <cell r="H259">
            <v>2</v>
          </cell>
          <cell r="I259" t="str">
            <v>PASIVOS</v>
          </cell>
          <cell r="O259">
            <v>2</v>
          </cell>
          <cell r="P259" t="str">
            <v>PASIVOS</v>
          </cell>
          <cell r="V259">
            <v>2</v>
          </cell>
          <cell r="W259" t="str">
            <v>PASIVOS</v>
          </cell>
          <cell r="AC259">
            <v>2</v>
          </cell>
          <cell r="AD259" t="str">
            <v>PASIVOS</v>
          </cell>
          <cell r="AJ259">
            <v>2</v>
          </cell>
          <cell r="AK259" t="str">
            <v>PASIVOS</v>
          </cell>
          <cell r="AQ259">
            <v>2</v>
          </cell>
          <cell r="AR259" t="str">
            <v>PASIVOS</v>
          </cell>
          <cell r="AX259">
            <v>2</v>
          </cell>
          <cell r="AY259" t="str">
            <v>PASIVOS</v>
          </cell>
          <cell r="BE259">
            <v>2</v>
          </cell>
          <cell r="BF259" t="str">
            <v>PASIVOS</v>
          </cell>
          <cell r="BS259">
            <v>2</v>
          </cell>
          <cell r="BT259" t="str">
            <v>PASIVOS</v>
          </cell>
          <cell r="BZ259">
            <v>2408050608</v>
          </cell>
          <cell r="CA259" t="str">
            <v>Iva Transitorio Ope Gravadas 10%</v>
          </cell>
          <cell r="CB259">
            <v>0</v>
          </cell>
          <cell r="CC259">
            <v>54720</v>
          </cell>
          <cell r="CD259">
            <v>54720</v>
          </cell>
          <cell r="CE259">
            <v>0</v>
          </cell>
        </row>
        <row r="260">
          <cell r="A260">
            <v>21</v>
          </cell>
          <cell r="B260" t="str">
            <v>OBLIGACIONES FINANCIERAS</v>
          </cell>
          <cell r="H260">
            <v>21</v>
          </cell>
          <cell r="I260" t="str">
            <v>OBLIGACIONES FINANCIERAS</v>
          </cell>
          <cell r="O260">
            <v>21</v>
          </cell>
          <cell r="P260" t="str">
            <v>OBLIGACIONES FINANCIERAS</v>
          </cell>
          <cell r="V260">
            <v>21</v>
          </cell>
          <cell r="W260" t="str">
            <v>OBLIGACIONES FINANCIERAS</v>
          </cell>
          <cell r="AC260">
            <v>21</v>
          </cell>
          <cell r="AD260" t="str">
            <v>OBLIGACIONES FINANCIERAS</v>
          </cell>
          <cell r="AJ260">
            <v>21</v>
          </cell>
          <cell r="AK260" t="str">
            <v>OBLIGACIONES FINANCIERAS</v>
          </cell>
          <cell r="AQ260">
            <v>21</v>
          </cell>
          <cell r="AR260" t="str">
            <v>OBLIGACIONES FINANCIERAS</v>
          </cell>
          <cell r="AX260">
            <v>21</v>
          </cell>
          <cell r="AY260" t="str">
            <v>OBLIGACIONES FINANCIERAS</v>
          </cell>
          <cell r="BE260">
            <v>21</v>
          </cell>
          <cell r="BF260" t="str">
            <v>OBLIGACIONES FINANCIERAS</v>
          </cell>
          <cell r="BS260">
            <v>21</v>
          </cell>
          <cell r="BT260" t="str">
            <v>OBLIGACIONES FINANCIERAS</v>
          </cell>
          <cell r="BZ260">
            <v>2408050611</v>
          </cell>
          <cell r="CA260" t="str">
            <v>Iva Transitorio Reg Simplif 8% Servicios</v>
          </cell>
          <cell r="CB260">
            <v>0</v>
          </cell>
          <cell r="CC260">
            <v>1568621</v>
          </cell>
          <cell r="CD260">
            <v>1568621</v>
          </cell>
          <cell r="CE260">
            <v>0</v>
          </cell>
        </row>
        <row r="261">
          <cell r="A261">
            <v>2105</v>
          </cell>
          <cell r="B261" t="str">
            <v>BANCOS NACIONALES</v>
          </cell>
          <cell r="H261">
            <v>2105</v>
          </cell>
          <cell r="I261" t="str">
            <v>BANCOS NACIONALES</v>
          </cell>
          <cell r="O261">
            <v>2105</v>
          </cell>
          <cell r="P261" t="str">
            <v>BANCOS NACIONALES</v>
          </cell>
          <cell r="V261">
            <v>2105</v>
          </cell>
          <cell r="W261" t="str">
            <v>BANCOS NACIONALES</v>
          </cell>
          <cell r="AC261">
            <v>2105</v>
          </cell>
          <cell r="AD261" t="str">
            <v>BANCOS NACIONALES</v>
          </cell>
          <cell r="AJ261">
            <v>2105</v>
          </cell>
          <cell r="AK261" t="str">
            <v>BANCOS NACIONALES</v>
          </cell>
          <cell r="AQ261">
            <v>2105</v>
          </cell>
          <cell r="AR261" t="str">
            <v>BANCOS NACIONALES</v>
          </cell>
          <cell r="AX261">
            <v>2105</v>
          </cell>
          <cell r="AY261" t="str">
            <v>BANCOS NACIONALES</v>
          </cell>
          <cell r="BE261">
            <v>2105</v>
          </cell>
          <cell r="BF261" t="str">
            <v>BANCOS NACIONALES</v>
          </cell>
          <cell r="BS261">
            <v>2105</v>
          </cell>
          <cell r="BT261" t="str">
            <v>BANCOS NACIONALES</v>
          </cell>
          <cell r="BZ261">
            <v>24080509</v>
          </cell>
          <cell r="CA261" t="str">
            <v>Pago De Iva</v>
          </cell>
          <cell r="CB261">
            <v>420678068</v>
          </cell>
          <cell r="CC261">
            <v>0</v>
          </cell>
          <cell r="CD261">
            <v>0</v>
          </cell>
          <cell r="CE261">
            <v>420678068</v>
          </cell>
        </row>
        <row r="262">
          <cell r="A262">
            <v>210505</v>
          </cell>
          <cell r="B262" t="str">
            <v>SOBREGIROS</v>
          </cell>
          <cell r="H262">
            <v>210505</v>
          </cell>
          <cell r="I262" t="str">
            <v>SOBREGIROS</v>
          </cell>
          <cell r="O262">
            <v>210505</v>
          </cell>
          <cell r="P262" t="str">
            <v>SOBREGIROS</v>
          </cell>
          <cell r="V262">
            <v>210505</v>
          </cell>
          <cell r="W262" t="str">
            <v>SOBREGIROS</v>
          </cell>
          <cell r="AC262">
            <v>210505</v>
          </cell>
          <cell r="AD262" t="str">
            <v>SOBREGIROS</v>
          </cell>
          <cell r="AJ262">
            <v>210505</v>
          </cell>
          <cell r="AK262" t="str">
            <v>SOBREGIROS</v>
          </cell>
          <cell r="AQ262">
            <v>210505</v>
          </cell>
          <cell r="AR262" t="str">
            <v>SOBREGIROS</v>
          </cell>
          <cell r="AX262">
            <v>210505</v>
          </cell>
          <cell r="AY262" t="str">
            <v>SOBREGIROS</v>
          </cell>
          <cell r="BE262">
            <v>210505</v>
          </cell>
          <cell r="BF262" t="str">
            <v>SOBREGIROS</v>
          </cell>
          <cell r="BS262">
            <v>210505</v>
          </cell>
          <cell r="BT262" t="str">
            <v>SOBREGIROS</v>
          </cell>
          <cell r="BZ262">
            <v>240805099</v>
          </cell>
          <cell r="CA262" t="str">
            <v>PAGO IVA AÑO ANTERIOR</v>
          </cell>
          <cell r="CB262">
            <v>0</v>
          </cell>
          <cell r="CC262">
            <v>0</v>
          </cell>
          <cell r="CD262">
            <v>0</v>
          </cell>
          <cell r="CE262">
            <v>0</v>
          </cell>
        </row>
        <row r="263">
          <cell r="A263">
            <v>21050501</v>
          </cell>
          <cell r="B263" t="str">
            <v>Banco de Occidente</v>
          </cell>
          <cell r="H263">
            <v>21050501</v>
          </cell>
          <cell r="I263" t="str">
            <v>Banco de Occidente</v>
          </cell>
          <cell r="O263">
            <v>21050501</v>
          </cell>
          <cell r="P263" t="str">
            <v>Banco de Occidente</v>
          </cell>
          <cell r="V263">
            <v>21050501</v>
          </cell>
          <cell r="W263" t="str">
            <v>Banco de Occidente</v>
          </cell>
          <cell r="AC263">
            <v>21050501</v>
          </cell>
          <cell r="AD263" t="str">
            <v>Banco de Occidente</v>
          </cell>
          <cell r="AJ263">
            <v>21050501</v>
          </cell>
          <cell r="AK263" t="str">
            <v>Banco de Occidente</v>
          </cell>
          <cell r="AQ263">
            <v>21050501</v>
          </cell>
          <cell r="AR263" t="str">
            <v>Banco de Occidente</v>
          </cell>
          <cell r="AX263">
            <v>21050501</v>
          </cell>
          <cell r="AY263" t="str">
            <v>Banco de Occidente</v>
          </cell>
          <cell r="BE263">
            <v>21050501</v>
          </cell>
          <cell r="BF263" t="str">
            <v>Banco de Occidente</v>
          </cell>
          <cell r="BS263">
            <v>21050501</v>
          </cell>
          <cell r="BT263" t="str">
            <v>Banco de Occidente</v>
          </cell>
          <cell r="BZ263">
            <v>2412</v>
          </cell>
          <cell r="CA263" t="str">
            <v>DE INDUSTRIA Y COMERCIO</v>
          </cell>
          <cell r="CB263">
            <v>0</v>
          </cell>
          <cell r="CC263">
            <v>0</v>
          </cell>
          <cell r="CD263">
            <v>0</v>
          </cell>
          <cell r="CE263">
            <v>0</v>
          </cell>
        </row>
        <row r="264">
          <cell r="A264">
            <v>21050502</v>
          </cell>
          <cell r="B264" t="str">
            <v>Bancolombia</v>
          </cell>
          <cell r="H264">
            <v>21050502</v>
          </cell>
          <cell r="I264" t="str">
            <v>Bancolombia</v>
          </cell>
          <cell r="O264">
            <v>21050502</v>
          </cell>
          <cell r="P264" t="str">
            <v>Bancolombia</v>
          </cell>
          <cell r="V264">
            <v>21050502</v>
          </cell>
          <cell r="W264" t="str">
            <v>Bancolombia</v>
          </cell>
          <cell r="AC264">
            <v>21050502</v>
          </cell>
          <cell r="AD264" t="str">
            <v>Bancolombia</v>
          </cell>
          <cell r="AJ264">
            <v>21050502</v>
          </cell>
          <cell r="AK264" t="str">
            <v>Bancolombia</v>
          </cell>
          <cell r="AQ264">
            <v>21050502</v>
          </cell>
          <cell r="AR264" t="str">
            <v>Bancolombia</v>
          </cell>
          <cell r="AX264">
            <v>21050502</v>
          </cell>
          <cell r="AY264" t="str">
            <v>Bancolombia</v>
          </cell>
          <cell r="BE264">
            <v>21050502</v>
          </cell>
          <cell r="BF264" t="str">
            <v>Bancolombia</v>
          </cell>
          <cell r="BS264">
            <v>21050502</v>
          </cell>
          <cell r="BT264" t="str">
            <v>Bancolombia</v>
          </cell>
          <cell r="BZ264">
            <v>241205</v>
          </cell>
          <cell r="CA264" t="str">
            <v>VIGENCIA FISCAL CORRIENTE</v>
          </cell>
          <cell r="CB264">
            <v>0</v>
          </cell>
          <cell r="CC264">
            <v>0</v>
          </cell>
          <cell r="CD264">
            <v>0</v>
          </cell>
          <cell r="CE264">
            <v>0</v>
          </cell>
        </row>
        <row r="265">
          <cell r="A265">
            <v>210510</v>
          </cell>
          <cell r="B265" t="str">
            <v>PAGARES</v>
          </cell>
          <cell r="H265">
            <v>210510</v>
          </cell>
          <cell r="I265" t="str">
            <v>PAGARES</v>
          </cell>
          <cell r="O265">
            <v>210510</v>
          </cell>
          <cell r="P265" t="str">
            <v>PAGARES</v>
          </cell>
          <cell r="V265">
            <v>210510</v>
          </cell>
          <cell r="W265" t="str">
            <v>PAGARES</v>
          </cell>
          <cell r="AC265">
            <v>210510</v>
          </cell>
          <cell r="AD265" t="str">
            <v>PAGARES</v>
          </cell>
          <cell r="AJ265">
            <v>210510</v>
          </cell>
          <cell r="AK265" t="str">
            <v>PAGARES</v>
          </cell>
          <cell r="AQ265">
            <v>210510</v>
          </cell>
          <cell r="AR265" t="str">
            <v>PAGARES</v>
          </cell>
          <cell r="AX265">
            <v>210510</v>
          </cell>
          <cell r="AY265" t="str">
            <v>PAGARES</v>
          </cell>
          <cell r="BE265">
            <v>210510</v>
          </cell>
          <cell r="BF265" t="str">
            <v>PAGARES</v>
          </cell>
          <cell r="BS265">
            <v>210510</v>
          </cell>
          <cell r="BT265" t="str">
            <v>PAGARES</v>
          </cell>
          <cell r="BZ265">
            <v>2416</v>
          </cell>
          <cell r="CA265" t="str">
            <v>A LA PROPIEDAD RAIZ</v>
          </cell>
          <cell r="CB265">
            <v>-8870123</v>
          </cell>
          <cell r="CC265">
            <v>8870123</v>
          </cell>
          <cell r="CD265">
            <v>0</v>
          </cell>
          <cell r="CE265">
            <v>0</v>
          </cell>
        </row>
        <row r="266">
          <cell r="A266">
            <v>21051001</v>
          </cell>
          <cell r="B266" t="str">
            <v>Capital</v>
          </cell>
          <cell r="H266">
            <v>21051001</v>
          </cell>
          <cell r="I266" t="str">
            <v>Capital</v>
          </cell>
          <cell r="O266">
            <v>21051001</v>
          </cell>
          <cell r="P266" t="str">
            <v>Capital</v>
          </cell>
          <cell r="V266">
            <v>21051001</v>
          </cell>
          <cell r="W266" t="str">
            <v>Capital</v>
          </cell>
          <cell r="AC266">
            <v>21051001</v>
          </cell>
          <cell r="AD266" t="str">
            <v>Capital</v>
          </cell>
          <cell r="AJ266">
            <v>21051001</v>
          </cell>
          <cell r="AK266" t="str">
            <v>Capital</v>
          </cell>
          <cell r="AQ266">
            <v>21051001</v>
          </cell>
          <cell r="AR266" t="str">
            <v>Capital</v>
          </cell>
          <cell r="AX266">
            <v>21051001</v>
          </cell>
          <cell r="AY266" t="str">
            <v>Capital</v>
          </cell>
          <cell r="BE266">
            <v>21051001</v>
          </cell>
          <cell r="BF266" t="str">
            <v>Capital</v>
          </cell>
          <cell r="BS266">
            <v>21051001</v>
          </cell>
          <cell r="BT266" t="str">
            <v>Capital</v>
          </cell>
          <cell r="BZ266">
            <v>241605</v>
          </cell>
          <cell r="CA266" t="str">
            <v>PREDIAL</v>
          </cell>
          <cell r="CB266">
            <v>-8870123</v>
          </cell>
          <cell r="CC266">
            <v>8870123</v>
          </cell>
          <cell r="CD266">
            <v>0</v>
          </cell>
          <cell r="CE266">
            <v>0</v>
          </cell>
        </row>
        <row r="267">
          <cell r="A267">
            <v>21051002</v>
          </cell>
          <cell r="B267" t="str">
            <v>Intereses</v>
          </cell>
          <cell r="H267">
            <v>21051002</v>
          </cell>
          <cell r="I267" t="str">
            <v>Intereses</v>
          </cell>
          <cell r="O267">
            <v>21051002</v>
          </cell>
          <cell r="P267" t="str">
            <v>Intereses</v>
          </cell>
          <cell r="V267">
            <v>21051002</v>
          </cell>
          <cell r="W267" t="str">
            <v>Intereses</v>
          </cell>
          <cell r="AC267">
            <v>21051002</v>
          </cell>
          <cell r="AD267" t="str">
            <v>Intereses</v>
          </cell>
          <cell r="AJ267">
            <v>21051002</v>
          </cell>
          <cell r="AK267" t="str">
            <v>Intereses</v>
          </cell>
          <cell r="AQ267">
            <v>21051002</v>
          </cell>
          <cell r="AR267" t="str">
            <v>Intereses</v>
          </cell>
          <cell r="AX267">
            <v>21051002</v>
          </cell>
          <cell r="AY267" t="str">
            <v>Intereses</v>
          </cell>
          <cell r="BE267">
            <v>21051002</v>
          </cell>
          <cell r="BF267" t="str">
            <v>Intereses</v>
          </cell>
          <cell r="BS267">
            <v>21051002</v>
          </cell>
          <cell r="BT267" t="str">
            <v>Intereses</v>
          </cell>
          <cell r="BZ267">
            <v>2428</v>
          </cell>
          <cell r="CA267" t="str">
            <v>DE TURISMO</v>
          </cell>
          <cell r="CB267">
            <v>-3056132</v>
          </cell>
          <cell r="CC267">
            <v>0</v>
          </cell>
          <cell r="CD267">
            <v>1286254</v>
          </cell>
          <cell r="CE267">
            <v>-4342386</v>
          </cell>
        </row>
        <row r="268">
          <cell r="A268">
            <v>210515</v>
          </cell>
          <cell r="B268" t="str">
            <v>CARTAS DE CREDITO</v>
          </cell>
          <cell r="H268">
            <v>210515</v>
          </cell>
          <cell r="I268" t="str">
            <v>CARTAS DE CREDITO</v>
          </cell>
          <cell r="O268">
            <v>210515</v>
          </cell>
          <cell r="P268" t="str">
            <v>CARTAS DE CREDITO</v>
          </cell>
          <cell r="V268">
            <v>210515</v>
          </cell>
          <cell r="W268" t="str">
            <v>CARTAS DE CREDITO</v>
          </cell>
          <cell r="AC268">
            <v>210515</v>
          </cell>
          <cell r="AD268" t="str">
            <v>CARTAS DE CREDITO</v>
          </cell>
          <cell r="AJ268">
            <v>210515</v>
          </cell>
          <cell r="AK268" t="str">
            <v>CARTAS DE CREDITO</v>
          </cell>
          <cell r="AQ268">
            <v>210515</v>
          </cell>
          <cell r="AR268" t="str">
            <v>CARTAS DE CREDITO</v>
          </cell>
          <cell r="AX268">
            <v>210515</v>
          </cell>
          <cell r="AY268" t="str">
            <v>CARTAS DE CREDITO</v>
          </cell>
          <cell r="BE268">
            <v>210515</v>
          </cell>
          <cell r="BF268" t="str">
            <v>CARTAS DE CREDITO</v>
          </cell>
          <cell r="BS268">
            <v>210515</v>
          </cell>
          <cell r="BT268" t="str">
            <v>CARTAS DE CREDITO</v>
          </cell>
          <cell r="BZ268">
            <v>242801</v>
          </cell>
          <cell r="CA268" t="str">
            <v>CONTRIBUCION PARAFISCAL PROMOCION TURISM</v>
          </cell>
          <cell r="CB268">
            <v>-3056132</v>
          </cell>
          <cell r="CC268">
            <v>0</v>
          </cell>
          <cell r="CD268">
            <v>1286254</v>
          </cell>
          <cell r="CE268">
            <v>-4342386</v>
          </cell>
        </row>
        <row r="269">
          <cell r="A269">
            <v>2110</v>
          </cell>
          <cell r="B269" t="str">
            <v>BANCOS DEL EXTERIOR</v>
          </cell>
          <cell r="H269">
            <v>2110</v>
          </cell>
          <cell r="I269" t="str">
            <v>BANCOS DEL EXTERIOR</v>
          </cell>
          <cell r="O269">
            <v>2110</v>
          </cell>
          <cell r="P269" t="str">
            <v>BANCOS DEL EXTERIOR</v>
          </cell>
          <cell r="V269">
            <v>2110</v>
          </cell>
          <cell r="W269" t="str">
            <v>BANCOS DEL EXTERIOR</v>
          </cell>
          <cell r="AC269">
            <v>2110</v>
          </cell>
          <cell r="AD269" t="str">
            <v>BANCOS DEL EXTERIOR</v>
          </cell>
          <cell r="AJ269">
            <v>2110</v>
          </cell>
          <cell r="AK269" t="str">
            <v>BANCOS DEL EXTERIOR</v>
          </cell>
          <cell r="AQ269">
            <v>2110</v>
          </cell>
          <cell r="AR269" t="str">
            <v>BANCOS DEL EXTERIOR</v>
          </cell>
          <cell r="AX269">
            <v>2110</v>
          </cell>
          <cell r="AY269" t="str">
            <v>BANCOS DEL EXTERIOR</v>
          </cell>
          <cell r="BE269">
            <v>2110</v>
          </cell>
          <cell r="BF269" t="str">
            <v>BANCOS DEL EXTERIOR</v>
          </cell>
          <cell r="BS269">
            <v>2110</v>
          </cell>
          <cell r="BT269" t="str">
            <v>BANCOS DEL EXTERIOR</v>
          </cell>
          <cell r="BZ269">
            <v>2495</v>
          </cell>
          <cell r="CA269" t="str">
            <v>OTROS</v>
          </cell>
          <cell r="CB269">
            <v>0</v>
          </cell>
          <cell r="CC269">
            <v>0</v>
          </cell>
          <cell r="CD269">
            <v>0</v>
          </cell>
          <cell r="CE269">
            <v>0</v>
          </cell>
        </row>
        <row r="270">
          <cell r="A270">
            <v>2115</v>
          </cell>
          <cell r="B270" t="str">
            <v>CORPORACIONES FINANCIERAS</v>
          </cell>
          <cell r="H270">
            <v>2115</v>
          </cell>
          <cell r="I270" t="str">
            <v>CORPORACIONES FINANCIERAS</v>
          </cell>
          <cell r="O270">
            <v>2115</v>
          </cell>
          <cell r="P270" t="str">
            <v>CORPORACIONES FINANCIERAS</v>
          </cell>
          <cell r="V270">
            <v>2115</v>
          </cell>
          <cell r="W270" t="str">
            <v>CORPORACIONES FINANCIERAS</v>
          </cell>
          <cell r="AC270">
            <v>2115</v>
          </cell>
          <cell r="AD270" t="str">
            <v>CORPORACIONES FINANCIERAS</v>
          </cell>
          <cell r="AJ270">
            <v>2115</v>
          </cell>
          <cell r="AK270" t="str">
            <v>CORPORACIONES FINANCIERAS</v>
          </cell>
          <cell r="AQ270">
            <v>2115</v>
          </cell>
          <cell r="AR270" t="str">
            <v>CORPORACIONES FINANCIERAS</v>
          </cell>
          <cell r="AX270">
            <v>2115</v>
          </cell>
          <cell r="AY270" t="str">
            <v>CORPORACIONES FINANCIERAS</v>
          </cell>
          <cell r="BE270">
            <v>2115</v>
          </cell>
          <cell r="BF270" t="str">
            <v>CORPORACIONES FINANCIERAS</v>
          </cell>
          <cell r="BS270">
            <v>2115</v>
          </cell>
          <cell r="BT270" t="str">
            <v>CORPORACIONES FINANCIERAS</v>
          </cell>
          <cell r="BZ270">
            <v>249505</v>
          </cell>
          <cell r="CA270" t="str">
            <v>DIVERSOS</v>
          </cell>
          <cell r="CB270">
            <v>0</v>
          </cell>
          <cell r="CC270">
            <v>0</v>
          </cell>
          <cell r="CD270">
            <v>0</v>
          </cell>
          <cell r="CE270">
            <v>0</v>
          </cell>
        </row>
        <row r="271">
          <cell r="A271">
            <v>211505</v>
          </cell>
          <cell r="B271" t="str">
            <v>PAGARES</v>
          </cell>
          <cell r="H271">
            <v>211505</v>
          </cell>
          <cell r="I271" t="str">
            <v>PAGARES</v>
          </cell>
          <cell r="O271">
            <v>211505</v>
          </cell>
          <cell r="P271" t="str">
            <v>PAGARES</v>
          </cell>
          <cell r="V271">
            <v>211505</v>
          </cell>
          <cell r="W271" t="str">
            <v>PAGARES</v>
          </cell>
          <cell r="AC271">
            <v>211505</v>
          </cell>
          <cell r="AD271" t="str">
            <v>PAGARES</v>
          </cell>
          <cell r="AJ271">
            <v>211505</v>
          </cell>
          <cell r="AK271" t="str">
            <v>PAGARES</v>
          </cell>
          <cell r="AQ271">
            <v>211505</v>
          </cell>
          <cell r="AR271" t="str">
            <v>PAGARES</v>
          </cell>
          <cell r="AX271">
            <v>211505</v>
          </cell>
          <cell r="AY271" t="str">
            <v>PAGARES</v>
          </cell>
          <cell r="BE271">
            <v>211505</v>
          </cell>
          <cell r="BF271" t="str">
            <v>PAGARES</v>
          </cell>
          <cell r="BS271">
            <v>211505</v>
          </cell>
          <cell r="BT271" t="str">
            <v>PAGARES</v>
          </cell>
          <cell r="BZ271">
            <v>24950502</v>
          </cell>
          <cell r="CA271" t="str">
            <v>Sayco, Acimpro</v>
          </cell>
          <cell r="CB271">
            <v>0</v>
          </cell>
          <cell r="CC271">
            <v>0</v>
          </cell>
          <cell r="CD271">
            <v>0</v>
          </cell>
          <cell r="CE271">
            <v>0</v>
          </cell>
        </row>
        <row r="272">
          <cell r="A272">
            <v>2120</v>
          </cell>
          <cell r="B272" t="str">
            <v>COMPAÑIAS DE FINANCIAM CO</v>
          </cell>
          <cell r="H272">
            <v>2120</v>
          </cell>
          <cell r="I272" t="str">
            <v>COMPAÑIAS DE FINANCIAM CO</v>
          </cell>
          <cell r="O272">
            <v>2120</v>
          </cell>
          <cell r="P272" t="str">
            <v>COMPAÑIAS DE FINANCIAM CO</v>
          </cell>
          <cell r="V272">
            <v>2120</v>
          </cell>
          <cell r="W272" t="str">
            <v>COMPAÑIAS DE FINANCIAM CO</v>
          </cell>
          <cell r="AC272">
            <v>2120</v>
          </cell>
          <cell r="AD272" t="str">
            <v>COMPAÑIAS DE FINANCIAM CO</v>
          </cell>
          <cell r="AJ272">
            <v>2120</v>
          </cell>
          <cell r="AK272" t="str">
            <v>COMPAÑIAS DE FINANCIAM CO</v>
          </cell>
          <cell r="AQ272">
            <v>2120</v>
          </cell>
          <cell r="AR272" t="str">
            <v>COMPAÑIAS DE FINANCIAM CO</v>
          </cell>
          <cell r="AX272">
            <v>2120</v>
          </cell>
          <cell r="AY272" t="str">
            <v>COMPAÑIAS DE FINANCIAM CO</v>
          </cell>
          <cell r="BE272">
            <v>2120</v>
          </cell>
          <cell r="BF272" t="str">
            <v>COMPAÑIAS DE FINANCIAM CO</v>
          </cell>
          <cell r="BS272">
            <v>2120</v>
          </cell>
          <cell r="BT272" t="str">
            <v>COMPAÑIAS DE FINANCIAM CO</v>
          </cell>
          <cell r="BZ272">
            <v>25</v>
          </cell>
          <cell r="CA272" t="str">
            <v>OBLIGACIONES LABORALES</v>
          </cell>
          <cell r="CB272">
            <v>-54708388</v>
          </cell>
          <cell r="CC272">
            <v>233113375</v>
          </cell>
          <cell r="CD272">
            <v>393375124</v>
          </cell>
          <cell r="CE272">
            <v>-214970137</v>
          </cell>
        </row>
        <row r="273">
          <cell r="A273">
            <v>212005</v>
          </cell>
          <cell r="B273" t="str">
            <v>PAGARES</v>
          </cell>
          <cell r="H273">
            <v>212005</v>
          </cell>
          <cell r="I273" t="str">
            <v>PAGARES</v>
          </cell>
          <cell r="O273">
            <v>212005</v>
          </cell>
          <cell r="P273" t="str">
            <v>PAGARES</v>
          </cell>
          <cell r="V273">
            <v>212005</v>
          </cell>
          <cell r="W273" t="str">
            <v>PAGARES</v>
          </cell>
          <cell r="AC273">
            <v>212005</v>
          </cell>
          <cell r="AD273" t="str">
            <v>PAGARES</v>
          </cell>
          <cell r="AJ273">
            <v>212005</v>
          </cell>
          <cell r="AK273" t="str">
            <v>PAGARES</v>
          </cell>
          <cell r="AQ273">
            <v>212005</v>
          </cell>
          <cell r="AR273" t="str">
            <v>PAGARES</v>
          </cell>
          <cell r="AX273">
            <v>212005</v>
          </cell>
          <cell r="AY273" t="str">
            <v>PAGARES</v>
          </cell>
          <cell r="BE273">
            <v>212005</v>
          </cell>
          <cell r="BF273" t="str">
            <v>PAGARES</v>
          </cell>
          <cell r="BS273">
            <v>212005</v>
          </cell>
          <cell r="BT273" t="str">
            <v>PAGARES</v>
          </cell>
          <cell r="BZ273">
            <v>2505</v>
          </cell>
          <cell r="CA273" t="str">
            <v>SALARIOS POR PAGAR</v>
          </cell>
          <cell r="CB273">
            <v>0</v>
          </cell>
          <cell r="CC273">
            <v>217619995</v>
          </cell>
          <cell r="CD273">
            <v>217619995</v>
          </cell>
          <cell r="CE273">
            <v>0</v>
          </cell>
        </row>
        <row r="274">
          <cell r="A274">
            <v>21200501</v>
          </cell>
          <cell r="B274" t="str">
            <v>Capital</v>
          </cell>
          <cell r="H274">
            <v>21200501</v>
          </cell>
          <cell r="I274" t="str">
            <v>Capital</v>
          </cell>
          <cell r="O274">
            <v>21200501</v>
          </cell>
          <cell r="P274" t="str">
            <v>Capital</v>
          </cell>
          <cell r="V274">
            <v>21200501</v>
          </cell>
          <cell r="W274" t="str">
            <v>Capital</v>
          </cell>
          <cell r="AC274">
            <v>21200501</v>
          </cell>
          <cell r="AD274" t="str">
            <v>Capital</v>
          </cell>
          <cell r="AJ274">
            <v>21200501</v>
          </cell>
          <cell r="AK274" t="str">
            <v>Capital</v>
          </cell>
          <cell r="AQ274">
            <v>21200501</v>
          </cell>
          <cell r="AR274" t="str">
            <v>Capital</v>
          </cell>
          <cell r="AX274">
            <v>21200501</v>
          </cell>
          <cell r="AY274" t="str">
            <v>Capital</v>
          </cell>
          <cell r="BE274">
            <v>21200501</v>
          </cell>
          <cell r="BF274" t="str">
            <v>Capital</v>
          </cell>
          <cell r="BS274">
            <v>21200501</v>
          </cell>
          <cell r="BT274" t="str">
            <v>Capital</v>
          </cell>
          <cell r="BZ274">
            <v>250505</v>
          </cell>
          <cell r="CA274" t="str">
            <v>SALARIO INTEGRAL</v>
          </cell>
          <cell r="CB274">
            <v>0</v>
          </cell>
          <cell r="CC274">
            <v>0</v>
          </cell>
          <cell r="CD274">
            <v>0</v>
          </cell>
          <cell r="CE274">
            <v>0</v>
          </cell>
        </row>
        <row r="275">
          <cell r="A275">
            <v>21200502</v>
          </cell>
          <cell r="B275" t="str">
            <v>Intereses</v>
          </cell>
          <cell r="H275">
            <v>21200502</v>
          </cell>
          <cell r="I275" t="str">
            <v>Intereses</v>
          </cell>
          <cell r="O275">
            <v>21200502</v>
          </cell>
          <cell r="P275" t="str">
            <v>Intereses</v>
          </cell>
          <cell r="V275">
            <v>21200502</v>
          </cell>
          <cell r="W275" t="str">
            <v>Intereses</v>
          </cell>
          <cell r="AC275">
            <v>21200502</v>
          </cell>
          <cell r="AD275" t="str">
            <v>Intereses</v>
          </cell>
          <cell r="AJ275">
            <v>21200502</v>
          </cell>
          <cell r="AK275" t="str">
            <v>Intereses</v>
          </cell>
          <cell r="AQ275">
            <v>21200502</v>
          </cell>
          <cell r="AR275" t="str">
            <v>Intereses</v>
          </cell>
          <cell r="AX275">
            <v>21200502</v>
          </cell>
          <cell r="AY275" t="str">
            <v>Intereses</v>
          </cell>
          <cell r="BE275">
            <v>21200502</v>
          </cell>
          <cell r="BF275" t="str">
            <v>Intereses</v>
          </cell>
          <cell r="BS275">
            <v>21200502</v>
          </cell>
          <cell r="BT275" t="str">
            <v>Intereses</v>
          </cell>
          <cell r="BZ275">
            <v>250510</v>
          </cell>
          <cell r="CA275" t="str">
            <v>SUELDOS</v>
          </cell>
          <cell r="CB275">
            <v>0</v>
          </cell>
          <cell r="CC275">
            <v>217619995</v>
          </cell>
          <cell r="CD275">
            <v>217619995</v>
          </cell>
          <cell r="CE275">
            <v>0</v>
          </cell>
        </row>
        <row r="276">
          <cell r="A276">
            <v>2125</v>
          </cell>
          <cell r="B276" t="str">
            <v>CORPORACIONES DE AHORRO Y</v>
          </cell>
          <cell r="H276">
            <v>2125</v>
          </cell>
          <cell r="I276" t="str">
            <v>CORPORACIONES DE AHORRO Y</v>
          </cell>
          <cell r="O276">
            <v>2125</v>
          </cell>
          <cell r="P276" t="str">
            <v>CORPORACIONES DE AHORRO Y</v>
          </cell>
          <cell r="V276">
            <v>2125</v>
          </cell>
          <cell r="W276" t="str">
            <v>CORPORACIONES DE AHORRO Y</v>
          </cell>
          <cell r="AC276">
            <v>2125</v>
          </cell>
          <cell r="AD276" t="str">
            <v>CORPORACIONES DE AHORRO Y</v>
          </cell>
          <cell r="AJ276">
            <v>2125</v>
          </cell>
          <cell r="AK276" t="str">
            <v>CORPORACIONES DE AHORRO Y</v>
          </cell>
          <cell r="AQ276">
            <v>2125</v>
          </cell>
          <cell r="AR276" t="str">
            <v>CORPORACIONES DE AHORRO Y</v>
          </cell>
          <cell r="AX276">
            <v>2125</v>
          </cell>
          <cell r="AY276" t="str">
            <v>CORPORACIONES DE AHORRO Y</v>
          </cell>
          <cell r="BE276">
            <v>2125</v>
          </cell>
          <cell r="BF276" t="str">
            <v>CORPORACIONES DE AHORRO Y</v>
          </cell>
          <cell r="BS276">
            <v>2125</v>
          </cell>
          <cell r="BT276" t="str">
            <v>CORPORACIONES DE AHORRO Y</v>
          </cell>
          <cell r="BZ276">
            <v>250530</v>
          </cell>
          <cell r="CA276" t="str">
            <v>COMISIONES</v>
          </cell>
          <cell r="CB276">
            <v>0</v>
          </cell>
          <cell r="CC276">
            <v>0</v>
          </cell>
          <cell r="CD276">
            <v>0</v>
          </cell>
          <cell r="CE276">
            <v>0</v>
          </cell>
        </row>
        <row r="277">
          <cell r="A277">
            <v>212510</v>
          </cell>
          <cell r="B277" t="str">
            <v>Pagares</v>
          </cell>
          <cell r="H277">
            <v>212510</v>
          </cell>
          <cell r="I277" t="str">
            <v>Pagares</v>
          </cell>
          <cell r="O277">
            <v>212510</v>
          </cell>
          <cell r="P277" t="str">
            <v>Pagares</v>
          </cell>
          <cell r="V277">
            <v>212510</v>
          </cell>
          <cell r="W277" t="str">
            <v>Pagares</v>
          </cell>
          <cell r="AC277">
            <v>212510</v>
          </cell>
          <cell r="AD277" t="str">
            <v>Pagares</v>
          </cell>
          <cell r="AJ277">
            <v>212510</v>
          </cell>
          <cell r="AK277" t="str">
            <v>Pagares</v>
          </cell>
          <cell r="AQ277">
            <v>212510</v>
          </cell>
          <cell r="AR277" t="str">
            <v>Pagares</v>
          </cell>
          <cell r="AX277">
            <v>212510</v>
          </cell>
          <cell r="AY277" t="str">
            <v>Pagares</v>
          </cell>
          <cell r="BE277">
            <v>212510</v>
          </cell>
          <cell r="BF277" t="str">
            <v>Pagares</v>
          </cell>
          <cell r="BS277">
            <v>212510</v>
          </cell>
          <cell r="BT277" t="str">
            <v>Pagares</v>
          </cell>
          <cell r="BZ277">
            <v>2510</v>
          </cell>
          <cell r="CA277" t="str">
            <v>CESANTIAS CONSOLIDADAS</v>
          </cell>
          <cell r="CB277">
            <v>0</v>
          </cell>
          <cell r="CC277">
            <v>0</v>
          </cell>
          <cell r="CD277">
            <v>152295705</v>
          </cell>
          <cell r="CE277">
            <v>-152295705</v>
          </cell>
        </row>
        <row r="278">
          <cell r="A278">
            <v>212515</v>
          </cell>
          <cell r="B278" t="str">
            <v>Hipotecarias</v>
          </cell>
          <cell r="H278">
            <v>212515</v>
          </cell>
          <cell r="I278" t="str">
            <v>Hipotecarias</v>
          </cell>
          <cell r="O278">
            <v>212515</v>
          </cell>
          <cell r="P278" t="str">
            <v>Hipotecarias</v>
          </cell>
          <cell r="V278">
            <v>212515</v>
          </cell>
          <cell r="W278" t="str">
            <v>Hipotecarias</v>
          </cell>
          <cell r="AC278">
            <v>212515</v>
          </cell>
          <cell r="AD278" t="str">
            <v>Hipotecarias</v>
          </cell>
          <cell r="AJ278">
            <v>212515</v>
          </cell>
          <cell r="AK278" t="str">
            <v>Hipotecarias</v>
          </cell>
          <cell r="AQ278">
            <v>212515</v>
          </cell>
          <cell r="AR278" t="str">
            <v>Hipotecarias</v>
          </cell>
          <cell r="AX278">
            <v>212515</v>
          </cell>
          <cell r="AY278" t="str">
            <v>Hipotecarias</v>
          </cell>
          <cell r="BE278">
            <v>212515</v>
          </cell>
          <cell r="BF278" t="str">
            <v>Hipotecarias</v>
          </cell>
          <cell r="BS278">
            <v>212515</v>
          </cell>
          <cell r="BT278" t="str">
            <v>Hipotecarias</v>
          </cell>
          <cell r="BZ278">
            <v>251010</v>
          </cell>
          <cell r="CA278" t="str">
            <v>LEY 50/90 Y NORMAS POSTERIORES</v>
          </cell>
          <cell r="CB278">
            <v>0</v>
          </cell>
          <cell r="CC278">
            <v>0</v>
          </cell>
          <cell r="CD278">
            <v>152295705</v>
          </cell>
          <cell r="CE278">
            <v>-152295705</v>
          </cell>
        </row>
        <row r="279">
          <cell r="A279">
            <v>2130</v>
          </cell>
          <cell r="B279" t="str">
            <v>ENTIDADES FINANC DEL EXTE</v>
          </cell>
          <cell r="H279">
            <v>2130</v>
          </cell>
          <cell r="I279" t="str">
            <v>ENTIDADES FINANC DEL EXTE</v>
          </cell>
          <cell r="O279">
            <v>2130</v>
          </cell>
          <cell r="P279" t="str">
            <v>ENTIDADES FINANC DEL EXTE</v>
          </cell>
          <cell r="V279">
            <v>2130</v>
          </cell>
          <cell r="W279" t="str">
            <v>ENTIDADES FINANC DEL EXTE</v>
          </cell>
          <cell r="AC279">
            <v>2130</v>
          </cell>
          <cell r="AD279" t="str">
            <v>ENTIDADES FINANC DEL EXTE</v>
          </cell>
          <cell r="AJ279">
            <v>2130</v>
          </cell>
          <cell r="AK279" t="str">
            <v>ENTIDADES FINANC DEL EXTE</v>
          </cell>
          <cell r="AQ279">
            <v>2130</v>
          </cell>
          <cell r="AR279" t="str">
            <v>ENTIDADES FINANC DEL EXTE</v>
          </cell>
          <cell r="AX279">
            <v>2130</v>
          </cell>
          <cell r="AY279" t="str">
            <v>ENTIDADES FINANC DEL EXTE</v>
          </cell>
          <cell r="BE279">
            <v>2130</v>
          </cell>
          <cell r="BF279" t="str">
            <v>ENTIDADES FINANC DEL EXTE</v>
          </cell>
          <cell r="BS279">
            <v>2130</v>
          </cell>
          <cell r="BT279" t="str">
            <v>ENTIDADES FINANC DEL EXTE</v>
          </cell>
          <cell r="BZ279">
            <v>25101001</v>
          </cell>
          <cell r="CA279" t="str">
            <v>Cesantias</v>
          </cell>
          <cell r="CB279">
            <v>0</v>
          </cell>
          <cell r="CC279">
            <v>0</v>
          </cell>
          <cell r="CD279">
            <v>152295705</v>
          </cell>
          <cell r="CE279">
            <v>-152295705</v>
          </cell>
        </row>
        <row r="280">
          <cell r="A280">
            <v>2135</v>
          </cell>
          <cell r="B280" t="str">
            <v>COMPROMISOS DE RECOMPRA I</v>
          </cell>
          <cell r="H280">
            <v>2135</v>
          </cell>
          <cell r="I280" t="str">
            <v>COMPROMISOS DE RECOMPRA I</v>
          </cell>
          <cell r="O280">
            <v>2135</v>
          </cell>
          <cell r="P280" t="str">
            <v>COMPROMISOS DE RECOMPRA I</v>
          </cell>
          <cell r="V280">
            <v>2135</v>
          </cell>
          <cell r="W280" t="str">
            <v>COMPROMISOS DE RECOMPRA I</v>
          </cell>
          <cell r="AC280">
            <v>2135</v>
          </cell>
          <cell r="AD280" t="str">
            <v>COMPROMISOS DE RECOMPRA I</v>
          </cell>
          <cell r="AJ280">
            <v>2135</v>
          </cell>
          <cell r="AK280" t="str">
            <v>COMPROMISOS DE RECOMPRA I</v>
          </cell>
          <cell r="AQ280">
            <v>2135</v>
          </cell>
          <cell r="AR280" t="str">
            <v>COMPROMISOS DE RECOMPRA I</v>
          </cell>
          <cell r="AX280">
            <v>2135</v>
          </cell>
          <cell r="AY280" t="str">
            <v>COMPROMISOS DE RECOMPRA I</v>
          </cell>
          <cell r="BE280">
            <v>2135</v>
          </cell>
          <cell r="BF280" t="str">
            <v>COMPROMISOS DE RECOMPRA I</v>
          </cell>
          <cell r="BS280">
            <v>2135</v>
          </cell>
          <cell r="BT280" t="str">
            <v>COMPROMISOS DE RECOMPRA I</v>
          </cell>
          <cell r="BZ280">
            <v>25101002</v>
          </cell>
          <cell r="CA280" t="str">
            <v>Anticipos</v>
          </cell>
          <cell r="CB280">
            <v>0</v>
          </cell>
          <cell r="CC280">
            <v>0</v>
          </cell>
          <cell r="CD280">
            <v>0</v>
          </cell>
          <cell r="CE280">
            <v>0</v>
          </cell>
        </row>
        <row r="281">
          <cell r="A281">
            <v>2140</v>
          </cell>
          <cell r="B281" t="str">
            <v>COMPROMISOS DE RECOMPRA C</v>
          </cell>
          <cell r="H281">
            <v>2140</v>
          </cell>
          <cell r="I281" t="str">
            <v>COMPROMISOS DE RECOMPRA C</v>
          </cell>
          <cell r="O281">
            <v>2140</v>
          </cell>
          <cell r="P281" t="str">
            <v>COMPROMISOS DE RECOMPRA C</v>
          </cell>
          <cell r="V281">
            <v>2140</v>
          </cell>
          <cell r="W281" t="str">
            <v>COMPROMISOS DE RECOMPRA C</v>
          </cell>
          <cell r="AC281">
            <v>2140</v>
          </cell>
          <cell r="AD281" t="str">
            <v>COMPROMISOS DE RECOMPRA C</v>
          </cell>
          <cell r="AJ281">
            <v>2140</v>
          </cell>
          <cell r="AK281" t="str">
            <v>COMPROMISOS DE RECOMPRA C</v>
          </cell>
          <cell r="AQ281">
            <v>2140</v>
          </cell>
          <cell r="AR281" t="str">
            <v>COMPROMISOS DE RECOMPRA C</v>
          </cell>
          <cell r="AX281">
            <v>2140</v>
          </cell>
          <cell r="AY281" t="str">
            <v>COMPROMISOS DE RECOMPRA C</v>
          </cell>
          <cell r="BE281">
            <v>2140</v>
          </cell>
          <cell r="BF281" t="str">
            <v>COMPROMISOS DE RECOMPRA C</v>
          </cell>
          <cell r="BS281">
            <v>2140</v>
          </cell>
          <cell r="BT281" t="str">
            <v>COMPROMISOS DE RECOMPRA C</v>
          </cell>
          <cell r="BZ281">
            <v>2515</v>
          </cell>
          <cell r="CA281" t="str">
            <v>INTERESES SOBRE CESANTIAS</v>
          </cell>
          <cell r="CB281">
            <v>0</v>
          </cell>
          <cell r="CC281">
            <v>0</v>
          </cell>
          <cell r="CD281">
            <v>18229824</v>
          </cell>
          <cell r="CE281">
            <v>-18229824</v>
          </cell>
        </row>
        <row r="282">
          <cell r="A282">
            <v>2195</v>
          </cell>
          <cell r="B282" t="str">
            <v>OTRAS OBLIGACIONES FINANC</v>
          </cell>
          <cell r="H282">
            <v>2195</v>
          </cell>
          <cell r="I282" t="str">
            <v>OTRAS OBLIGACIONES FINANC</v>
          </cell>
          <cell r="O282">
            <v>2195</v>
          </cell>
          <cell r="P282" t="str">
            <v>OTRAS OBLIGACIONES FINANC</v>
          </cell>
          <cell r="V282">
            <v>2195</v>
          </cell>
          <cell r="W282" t="str">
            <v>OTRAS OBLIGACIONES FINANC</v>
          </cell>
          <cell r="AC282">
            <v>2195</v>
          </cell>
          <cell r="AD282" t="str">
            <v>OTRAS OBLIGACIONES FINANC</v>
          </cell>
          <cell r="AJ282">
            <v>2195</v>
          </cell>
          <cell r="AK282" t="str">
            <v>OTRAS OBLIGACIONES FINANC</v>
          </cell>
          <cell r="AQ282">
            <v>2195</v>
          </cell>
          <cell r="AR282" t="str">
            <v>OTRAS OBLIGACIONES FINANC</v>
          </cell>
          <cell r="AX282">
            <v>2195</v>
          </cell>
          <cell r="AY282" t="str">
            <v>OTRAS OBLIGACIONES FINANC</v>
          </cell>
          <cell r="BE282">
            <v>2195</v>
          </cell>
          <cell r="BF282" t="str">
            <v>OTRAS OBLIGACIONES FINANC</v>
          </cell>
          <cell r="BS282">
            <v>2195</v>
          </cell>
          <cell r="BT282" t="str">
            <v>OTRAS OBLIGACIONES FINANC</v>
          </cell>
          <cell r="BZ282">
            <v>251505</v>
          </cell>
          <cell r="CA282" t="str">
            <v>INTERESES SOBRE LAS CESANTIAS</v>
          </cell>
          <cell r="CB282">
            <v>0</v>
          </cell>
          <cell r="CC282">
            <v>0</v>
          </cell>
          <cell r="CD282">
            <v>18229824</v>
          </cell>
          <cell r="CE282">
            <v>-18229824</v>
          </cell>
        </row>
        <row r="283">
          <cell r="A283">
            <v>219505</v>
          </cell>
          <cell r="B283" t="str">
            <v>Particulares</v>
          </cell>
          <cell r="H283">
            <v>219505</v>
          </cell>
          <cell r="I283" t="str">
            <v>Particulares</v>
          </cell>
          <cell r="O283">
            <v>219505</v>
          </cell>
          <cell r="P283" t="str">
            <v>Particulares</v>
          </cell>
          <cell r="V283">
            <v>219505</v>
          </cell>
          <cell r="W283" t="str">
            <v>Particulares</v>
          </cell>
          <cell r="AC283">
            <v>219505</v>
          </cell>
          <cell r="AD283" t="str">
            <v>Particulares</v>
          </cell>
          <cell r="AJ283">
            <v>219505</v>
          </cell>
          <cell r="AK283" t="str">
            <v>Particulares</v>
          </cell>
          <cell r="AQ283">
            <v>219505</v>
          </cell>
          <cell r="AR283" t="str">
            <v>Particulares</v>
          </cell>
          <cell r="AX283">
            <v>219505</v>
          </cell>
          <cell r="AY283" t="str">
            <v>Particulares</v>
          </cell>
          <cell r="BE283">
            <v>219505</v>
          </cell>
          <cell r="BF283" t="str">
            <v>Particulares</v>
          </cell>
          <cell r="BS283">
            <v>219505</v>
          </cell>
          <cell r="BT283" t="str">
            <v>Particulares</v>
          </cell>
          <cell r="BZ283">
            <v>2525</v>
          </cell>
          <cell r="CA283" t="str">
            <v>VACACIONES CONSOLIDADAS</v>
          </cell>
          <cell r="CB283">
            <v>-54708388</v>
          </cell>
          <cell r="CC283">
            <v>15493380</v>
          </cell>
          <cell r="CD283">
            <v>5229600</v>
          </cell>
          <cell r="CE283">
            <v>-44444608</v>
          </cell>
        </row>
        <row r="284">
          <cell r="A284">
            <v>219520</v>
          </cell>
          <cell r="B284" t="str">
            <v>Socios</v>
          </cell>
          <cell r="H284">
            <v>219520</v>
          </cell>
          <cell r="I284" t="str">
            <v>Socios</v>
          </cell>
          <cell r="O284">
            <v>219520</v>
          </cell>
          <cell r="P284" t="str">
            <v>Socios</v>
          </cell>
          <cell r="V284">
            <v>219520</v>
          </cell>
          <cell r="W284" t="str">
            <v>Socios</v>
          </cell>
          <cell r="AC284">
            <v>219520</v>
          </cell>
          <cell r="AD284" t="str">
            <v>Socios</v>
          </cell>
          <cell r="AJ284">
            <v>219520</v>
          </cell>
          <cell r="AK284" t="str">
            <v>Socios</v>
          </cell>
          <cell r="AQ284">
            <v>219520</v>
          </cell>
          <cell r="AR284" t="str">
            <v>Socios</v>
          </cell>
          <cell r="AX284">
            <v>219520</v>
          </cell>
          <cell r="AY284" t="str">
            <v>Socios</v>
          </cell>
          <cell r="BE284">
            <v>219520</v>
          </cell>
          <cell r="BF284" t="str">
            <v>Socios</v>
          </cell>
          <cell r="BS284">
            <v>219520</v>
          </cell>
          <cell r="BT284" t="str">
            <v>Socios</v>
          </cell>
          <cell r="BZ284">
            <v>252505</v>
          </cell>
          <cell r="CA284" t="str">
            <v>VACACIONES CONSOLIDADAS</v>
          </cell>
          <cell r="CB284">
            <v>-54708388</v>
          </cell>
          <cell r="CC284">
            <v>15493380</v>
          </cell>
          <cell r="CD284">
            <v>5229600</v>
          </cell>
          <cell r="CE284">
            <v>-44444608</v>
          </cell>
        </row>
        <row r="285">
          <cell r="A285">
            <v>219595</v>
          </cell>
          <cell r="B285" t="str">
            <v>Otros</v>
          </cell>
          <cell r="H285">
            <v>219595</v>
          </cell>
          <cell r="I285" t="str">
            <v>Otros</v>
          </cell>
          <cell r="O285">
            <v>219595</v>
          </cell>
          <cell r="P285" t="str">
            <v>Otros</v>
          </cell>
          <cell r="V285">
            <v>219595</v>
          </cell>
          <cell r="W285" t="str">
            <v>Otros</v>
          </cell>
          <cell r="AC285">
            <v>219595</v>
          </cell>
          <cell r="AD285" t="str">
            <v>Otros</v>
          </cell>
          <cell r="AJ285">
            <v>219595</v>
          </cell>
          <cell r="AK285" t="str">
            <v>Otros</v>
          </cell>
          <cell r="AQ285">
            <v>219595</v>
          </cell>
          <cell r="AR285" t="str">
            <v>Otros</v>
          </cell>
          <cell r="AX285">
            <v>219595</v>
          </cell>
          <cell r="AY285" t="str">
            <v>Otros</v>
          </cell>
          <cell r="BE285">
            <v>219595</v>
          </cell>
          <cell r="BF285" t="str">
            <v>Otros</v>
          </cell>
          <cell r="BS285">
            <v>219595</v>
          </cell>
          <cell r="BT285" t="str">
            <v>Otros</v>
          </cell>
          <cell r="BZ285">
            <v>26</v>
          </cell>
          <cell r="CA285" t="str">
            <v>PASIVOS ESTIMADOS Y PROVISIONE</v>
          </cell>
          <cell r="CB285">
            <v>-502839445.56</v>
          </cell>
          <cell r="CC285">
            <v>573336341</v>
          </cell>
          <cell r="CD285">
            <v>91425319.319999993</v>
          </cell>
          <cell r="CE285">
            <v>-20928423.879999999</v>
          </cell>
        </row>
        <row r="286">
          <cell r="A286">
            <v>22</v>
          </cell>
          <cell r="B286" t="str">
            <v>PROVEEDORES</v>
          </cell>
          <cell r="H286">
            <v>22</v>
          </cell>
          <cell r="I286" t="str">
            <v>PROVEEDORES</v>
          </cell>
          <cell r="O286">
            <v>22</v>
          </cell>
          <cell r="P286" t="str">
            <v>PROVEEDORES</v>
          </cell>
          <cell r="V286">
            <v>22</v>
          </cell>
          <cell r="W286" t="str">
            <v>PROVEEDORES</v>
          </cell>
          <cell r="AC286">
            <v>22</v>
          </cell>
          <cell r="AD286" t="str">
            <v>PROVEEDORES</v>
          </cell>
          <cell r="AJ286">
            <v>22</v>
          </cell>
          <cell r="AK286" t="str">
            <v>PROVEEDORES</v>
          </cell>
          <cell r="AQ286">
            <v>22</v>
          </cell>
          <cell r="AR286" t="str">
            <v>PROVEEDORES</v>
          </cell>
          <cell r="AX286">
            <v>22</v>
          </cell>
          <cell r="AY286" t="str">
            <v>PROVEEDORES</v>
          </cell>
          <cell r="BE286">
            <v>22</v>
          </cell>
          <cell r="BF286" t="str">
            <v>PROVEEDORES</v>
          </cell>
          <cell r="BS286">
            <v>22</v>
          </cell>
          <cell r="BT286" t="str">
            <v>PROVEEDORES</v>
          </cell>
          <cell r="BZ286">
            <v>2605</v>
          </cell>
          <cell r="CA286" t="str">
            <v>PARA COSTOS Y GASTOS</v>
          </cell>
          <cell r="CB286">
            <v>-54165123.560000002</v>
          </cell>
          <cell r="CC286">
            <v>48427104</v>
          </cell>
          <cell r="CD286">
            <v>15190404.32</v>
          </cell>
          <cell r="CE286">
            <v>-20928423.879999999</v>
          </cell>
        </row>
        <row r="287">
          <cell r="A287">
            <v>2205</v>
          </cell>
          <cell r="B287" t="str">
            <v>NACIONALES</v>
          </cell>
          <cell r="H287">
            <v>2205</v>
          </cell>
          <cell r="I287" t="str">
            <v>NACIONALES</v>
          </cell>
          <cell r="O287">
            <v>2205</v>
          </cell>
          <cell r="P287" t="str">
            <v>NACIONALES</v>
          </cell>
          <cell r="V287">
            <v>2205</v>
          </cell>
          <cell r="W287" t="str">
            <v>NACIONALES</v>
          </cell>
          <cell r="AC287">
            <v>2205</v>
          </cell>
          <cell r="AD287" t="str">
            <v>NACIONALES</v>
          </cell>
          <cell r="AJ287">
            <v>2205</v>
          </cell>
          <cell r="AK287" t="str">
            <v>NACIONALES</v>
          </cell>
          <cell r="AQ287">
            <v>2205</v>
          </cell>
          <cell r="AR287" t="str">
            <v>NACIONALES</v>
          </cell>
          <cell r="AX287">
            <v>2205</v>
          </cell>
          <cell r="AY287" t="str">
            <v>NACIONALES</v>
          </cell>
          <cell r="BE287">
            <v>2205</v>
          </cell>
          <cell r="BF287" t="str">
            <v>NACIONALES</v>
          </cell>
          <cell r="BS287">
            <v>2205</v>
          </cell>
          <cell r="BT287" t="str">
            <v>NACIONALES</v>
          </cell>
          <cell r="BZ287">
            <v>260510</v>
          </cell>
          <cell r="CA287" t="str">
            <v>COMISIONES</v>
          </cell>
          <cell r="CB287">
            <v>-10336770.560000001</v>
          </cell>
          <cell r="CC287">
            <v>4815418</v>
          </cell>
          <cell r="CD287">
            <v>3049102.32</v>
          </cell>
          <cell r="CE287">
            <v>-8570454.8800000008</v>
          </cell>
        </row>
        <row r="288">
          <cell r="A288">
            <v>220505</v>
          </cell>
          <cell r="B288" t="str">
            <v>Proveedores Nacionales</v>
          </cell>
          <cell r="H288">
            <v>220505</v>
          </cell>
          <cell r="I288" t="str">
            <v>Proveedores Nacionales</v>
          </cell>
          <cell r="O288">
            <v>220505</v>
          </cell>
          <cell r="P288" t="str">
            <v>Proveedores Nacionales</v>
          </cell>
          <cell r="V288">
            <v>220505</v>
          </cell>
          <cell r="W288" t="str">
            <v>Proveedores Nacionales</v>
          </cell>
          <cell r="AC288">
            <v>220505</v>
          </cell>
          <cell r="AD288" t="str">
            <v>Proveedores Nacionales</v>
          </cell>
          <cell r="AJ288">
            <v>220505</v>
          </cell>
          <cell r="AK288" t="str">
            <v>Proveedores Nacionales</v>
          </cell>
          <cell r="AQ288">
            <v>220505</v>
          </cell>
          <cell r="AR288" t="str">
            <v>Proveedores Nacionales</v>
          </cell>
          <cell r="AX288">
            <v>220505</v>
          </cell>
          <cell r="AY288" t="str">
            <v>Proveedores Nacionales</v>
          </cell>
          <cell r="BE288">
            <v>220505</v>
          </cell>
          <cell r="BF288" t="str">
            <v>Proveedores Nacionales</v>
          </cell>
          <cell r="BS288">
            <v>220505</v>
          </cell>
          <cell r="BT288" t="str">
            <v>Proveedores Nacionales</v>
          </cell>
          <cell r="BZ288">
            <v>260515</v>
          </cell>
          <cell r="CA288" t="str">
            <v>HONORARIOS</v>
          </cell>
          <cell r="CB288">
            <v>-3150000</v>
          </cell>
          <cell r="CC288">
            <v>3150000</v>
          </cell>
          <cell r="CD288">
            <v>0</v>
          </cell>
          <cell r="CE288">
            <v>0</v>
          </cell>
        </row>
        <row r="289">
          <cell r="A289">
            <v>2210</v>
          </cell>
          <cell r="B289" t="str">
            <v>DEL EXTERIOR</v>
          </cell>
          <cell r="H289">
            <v>2210</v>
          </cell>
          <cell r="I289" t="str">
            <v>DEL EXTERIOR</v>
          </cell>
          <cell r="O289">
            <v>2210</v>
          </cell>
          <cell r="P289" t="str">
            <v>DEL EXTERIOR</v>
          </cell>
          <cell r="V289">
            <v>2210</v>
          </cell>
          <cell r="W289" t="str">
            <v>DEL EXTERIOR</v>
          </cell>
          <cell r="AC289">
            <v>2210</v>
          </cell>
          <cell r="AD289" t="str">
            <v>DEL EXTERIOR</v>
          </cell>
          <cell r="AJ289">
            <v>2210</v>
          </cell>
          <cell r="AK289" t="str">
            <v>DEL EXTERIOR</v>
          </cell>
          <cell r="AQ289">
            <v>2210</v>
          </cell>
          <cell r="AR289" t="str">
            <v>DEL EXTERIOR</v>
          </cell>
          <cell r="AX289">
            <v>2210</v>
          </cell>
          <cell r="AY289" t="str">
            <v>DEL EXTERIOR</v>
          </cell>
          <cell r="BE289">
            <v>2210</v>
          </cell>
          <cell r="BF289" t="str">
            <v>DEL EXTERIOR</v>
          </cell>
          <cell r="BS289">
            <v>2210</v>
          </cell>
          <cell r="BT289" t="str">
            <v>DEL EXTERIOR</v>
          </cell>
          <cell r="BZ289">
            <v>260520</v>
          </cell>
          <cell r="CA289" t="str">
            <v>SERVICIOS TECNICOS</v>
          </cell>
          <cell r="CB289">
            <v>-27769328</v>
          </cell>
          <cell r="CC289">
            <v>27552661</v>
          </cell>
          <cell r="CD289">
            <v>6332862</v>
          </cell>
          <cell r="CE289">
            <v>-6549529</v>
          </cell>
        </row>
        <row r="290">
          <cell r="A290">
            <v>23</v>
          </cell>
          <cell r="B290" t="str">
            <v>CUENTAS POR PAGAR</v>
          </cell>
          <cell r="H290">
            <v>23</v>
          </cell>
          <cell r="I290" t="str">
            <v>CUENTAS POR PAGAR</v>
          </cell>
          <cell r="O290">
            <v>23</v>
          </cell>
          <cell r="P290" t="str">
            <v>CUENTAS POR PAGAR</v>
          </cell>
          <cell r="V290">
            <v>23</v>
          </cell>
          <cell r="W290" t="str">
            <v>CUENTAS POR PAGAR</v>
          </cell>
          <cell r="AC290">
            <v>23</v>
          </cell>
          <cell r="AD290" t="str">
            <v>CUENTAS POR PAGAR</v>
          </cell>
          <cell r="AJ290">
            <v>23</v>
          </cell>
          <cell r="AK290" t="str">
            <v>CUENTAS POR PAGAR</v>
          </cell>
          <cell r="AQ290">
            <v>23</v>
          </cell>
          <cell r="AR290" t="str">
            <v>CUENTAS POR PAGAR</v>
          </cell>
          <cell r="AX290">
            <v>23</v>
          </cell>
          <cell r="AY290" t="str">
            <v>CUENTAS POR PAGAR</v>
          </cell>
          <cell r="BE290">
            <v>23</v>
          </cell>
          <cell r="BF290" t="str">
            <v>CUENTAS POR PAGAR</v>
          </cell>
          <cell r="BS290">
            <v>23</v>
          </cell>
          <cell r="BT290" t="str">
            <v>CUENTAS POR PAGAR</v>
          </cell>
          <cell r="BZ290">
            <v>260525</v>
          </cell>
          <cell r="CA290" t="str">
            <v>TRANSPORTE FLETES Y ACARREOS</v>
          </cell>
          <cell r="CB290">
            <v>0</v>
          </cell>
          <cell r="CC290">
            <v>0</v>
          </cell>
          <cell r="CD290">
            <v>630000</v>
          </cell>
          <cell r="CE290">
            <v>-630000</v>
          </cell>
        </row>
        <row r="291">
          <cell r="A291">
            <v>2305</v>
          </cell>
          <cell r="B291" t="str">
            <v>CUENTAS CORRIENTES COMERC</v>
          </cell>
          <cell r="H291">
            <v>2305</v>
          </cell>
          <cell r="I291" t="str">
            <v>CUENTAS CORRIENTES COMERC</v>
          </cell>
          <cell r="O291">
            <v>2305</v>
          </cell>
          <cell r="P291" t="str">
            <v>CUENTAS CORRIENTES COMERC</v>
          </cell>
          <cell r="V291">
            <v>2305</v>
          </cell>
          <cell r="W291" t="str">
            <v>CUENTAS CORRIENTES COMERC</v>
          </cell>
          <cell r="AC291">
            <v>2305</v>
          </cell>
          <cell r="AD291" t="str">
            <v>CUENTAS CORRIENTES COMERC</v>
          </cell>
          <cell r="AJ291">
            <v>2305</v>
          </cell>
          <cell r="AK291" t="str">
            <v>CUENTAS CORRIENTES COMERC</v>
          </cell>
          <cell r="AQ291">
            <v>2305</v>
          </cell>
          <cell r="AR291" t="str">
            <v>CUENTAS CORRIENTES COMERC</v>
          </cell>
          <cell r="AX291">
            <v>2305</v>
          </cell>
          <cell r="AY291" t="str">
            <v>CUENTAS CORRIENTES COMERC</v>
          </cell>
          <cell r="BE291">
            <v>2305</v>
          </cell>
          <cell r="BF291" t="str">
            <v>CUENTAS CORRIENTES COMERC</v>
          </cell>
          <cell r="BS291">
            <v>2305</v>
          </cell>
          <cell r="BT291" t="str">
            <v>CUENTAS CORRIENTES COMERC</v>
          </cell>
          <cell r="BZ291">
            <v>260595</v>
          </cell>
          <cell r="CA291" t="str">
            <v>OTROS</v>
          </cell>
          <cell r="CB291">
            <v>-12909025</v>
          </cell>
          <cell r="CC291">
            <v>12909025</v>
          </cell>
          <cell r="CD291">
            <v>5178440</v>
          </cell>
          <cell r="CE291">
            <v>-5178440</v>
          </cell>
        </row>
        <row r="292">
          <cell r="A292">
            <v>2320</v>
          </cell>
          <cell r="B292" t="str">
            <v>A CONTRATISTAS</v>
          </cell>
          <cell r="H292">
            <v>2320</v>
          </cell>
          <cell r="I292" t="str">
            <v>A CONTRATISTAS</v>
          </cell>
          <cell r="O292">
            <v>2320</v>
          </cell>
          <cell r="P292" t="str">
            <v>A CONTRATISTAS</v>
          </cell>
          <cell r="V292">
            <v>2320</v>
          </cell>
          <cell r="W292" t="str">
            <v>A CONTRATISTAS</v>
          </cell>
          <cell r="AC292">
            <v>2320</v>
          </cell>
          <cell r="AD292" t="str">
            <v>A CONTRATISTAS</v>
          </cell>
          <cell r="AJ292">
            <v>2320</v>
          </cell>
          <cell r="AK292" t="str">
            <v>A CONTRATISTAS</v>
          </cell>
          <cell r="AQ292">
            <v>2320</v>
          </cell>
          <cell r="AR292" t="str">
            <v>A CONTRATISTAS</v>
          </cell>
          <cell r="AX292">
            <v>2320</v>
          </cell>
          <cell r="AY292" t="str">
            <v>A CONTRATISTAS</v>
          </cell>
          <cell r="BE292">
            <v>2320</v>
          </cell>
          <cell r="BF292" t="str">
            <v>A CONTRATISTAS</v>
          </cell>
          <cell r="BS292">
            <v>2320</v>
          </cell>
          <cell r="BT292" t="str">
            <v>A CONTRATISTAS</v>
          </cell>
          <cell r="BZ292">
            <v>26059501</v>
          </cell>
          <cell r="CA292" t="str">
            <v>Seguros</v>
          </cell>
          <cell r="CB292">
            <v>-739585</v>
          </cell>
          <cell r="CC292">
            <v>739585</v>
          </cell>
          <cell r="CD292">
            <v>0</v>
          </cell>
          <cell r="CE292">
            <v>0</v>
          </cell>
        </row>
        <row r="293">
          <cell r="A293">
            <v>232005</v>
          </cell>
          <cell r="B293" t="str">
            <v>Contratistas</v>
          </cell>
          <cell r="H293">
            <v>232005</v>
          </cell>
          <cell r="I293" t="str">
            <v>Contratistas</v>
          </cell>
          <cell r="O293">
            <v>232005</v>
          </cell>
          <cell r="P293" t="str">
            <v>Contratistas</v>
          </cell>
          <cell r="V293">
            <v>232005</v>
          </cell>
          <cell r="W293" t="str">
            <v>Contratistas</v>
          </cell>
          <cell r="AC293">
            <v>232005</v>
          </cell>
          <cell r="AD293" t="str">
            <v>Contratistas</v>
          </cell>
          <cell r="AJ293">
            <v>232005</v>
          </cell>
          <cell r="AK293" t="str">
            <v>Contratistas</v>
          </cell>
          <cell r="AQ293">
            <v>232005</v>
          </cell>
          <cell r="AR293" t="str">
            <v>Contratistas</v>
          </cell>
          <cell r="AX293">
            <v>232005</v>
          </cell>
          <cell r="AY293" t="str">
            <v>Contratistas</v>
          </cell>
          <cell r="BE293">
            <v>232005</v>
          </cell>
          <cell r="BF293" t="str">
            <v>Contratistas</v>
          </cell>
          <cell r="BS293">
            <v>232005</v>
          </cell>
          <cell r="BT293" t="str">
            <v>Contratistas</v>
          </cell>
          <cell r="BZ293">
            <v>26059502</v>
          </cell>
          <cell r="CA293" t="str">
            <v>Relac Publicas Y/o Gastos Representacion</v>
          </cell>
          <cell r="CB293">
            <v>-8000000</v>
          </cell>
          <cell r="CC293">
            <v>8000000</v>
          </cell>
          <cell r="CD293">
            <v>0</v>
          </cell>
          <cell r="CE293">
            <v>0</v>
          </cell>
        </row>
        <row r="294">
          <cell r="A294">
            <v>2325</v>
          </cell>
          <cell r="B294" t="str">
            <v>CUENTAS EN PARTICIPACION</v>
          </cell>
          <cell r="H294">
            <v>2325</v>
          </cell>
          <cell r="I294" t="str">
            <v>CUENTAS EN PARTICIPACION</v>
          </cell>
          <cell r="O294">
            <v>2325</v>
          </cell>
          <cell r="P294" t="str">
            <v>CUENTAS EN PARTICIPACION</v>
          </cell>
          <cell r="V294">
            <v>2325</v>
          </cell>
          <cell r="W294" t="str">
            <v>CUENTAS EN PARTICIPACION</v>
          </cell>
          <cell r="AC294">
            <v>2325</v>
          </cell>
          <cell r="AD294" t="str">
            <v>CUENTAS EN PARTICIPACION</v>
          </cell>
          <cell r="AJ294">
            <v>2325</v>
          </cell>
          <cell r="AK294" t="str">
            <v>CUENTAS EN PARTICIPACION</v>
          </cell>
          <cell r="AQ294">
            <v>2325</v>
          </cell>
          <cell r="AR294" t="str">
            <v>CUENTAS EN PARTICIPACION</v>
          </cell>
          <cell r="AX294">
            <v>2325</v>
          </cell>
          <cell r="AY294" t="str">
            <v>CUENTAS EN PARTICIPACION</v>
          </cell>
          <cell r="BE294">
            <v>2325</v>
          </cell>
          <cell r="BF294" t="str">
            <v>CUENTAS EN PARTICIPACION</v>
          </cell>
          <cell r="BS294">
            <v>2325</v>
          </cell>
          <cell r="BT294" t="str">
            <v>CUENTAS EN PARTICIPACION</v>
          </cell>
          <cell r="BZ294">
            <v>26059507</v>
          </cell>
          <cell r="CA294" t="str">
            <v>Arrendamientos</v>
          </cell>
          <cell r="CB294">
            <v>-4169440</v>
          </cell>
          <cell r="CC294">
            <v>4169440</v>
          </cell>
          <cell r="CD294">
            <v>4169440</v>
          </cell>
          <cell r="CE294">
            <v>-4169440</v>
          </cell>
        </row>
        <row r="295">
          <cell r="A295">
            <v>2335</v>
          </cell>
          <cell r="B295" t="str">
            <v>COSTOS Y GASTOS POR PAGAR</v>
          </cell>
          <cell r="H295">
            <v>2335</v>
          </cell>
          <cell r="I295" t="str">
            <v>COSTOS Y GASTOS POR PAGAR</v>
          </cell>
          <cell r="O295">
            <v>2335</v>
          </cell>
          <cell r="P295" t="str">
            <v>COSTOS Y GASTOS POR PAGAR</v>
          </cell>
          <cell r="V295">
            <v>2335</v>
          </cell>
          <cell r="W295" t="str">
            <v>COSTOS Y GASTOS POR PAGAR</v>
          </cell>
          <cell r="AC295">
            <v>2335</v>
          </cell>
          <cell r="AD295" t="str">
            <v>COSTOS Y GASTOS POR PAGAR</v>
          </cell>
          <cell r="AJ295">
            <v>2335</v>
          </cell>
          <cell r="AK295" t="str">
            <v>COSTOS Y GASTOS POR PAGAR</v>
          </cell>
          <cell r="AQ295">
            <v>2335</v>
          </cell>
          <cell r="AR295" t="str">
            <v>COSTOS Y GASTOS POR PAGAR</v>
          </cell>
          <cell r="AX295">
            <v>2335</v>
          </cell>
          <cell r="AY295" t="str">
            <v>COSTOS Y GASTOS POR PAGAR</v>
          </cell>
          <cell r="BE295">
            <v>2335</v>
          </cell>
          <cell r="BF295" t="str">
            <v>COSTOS Y GASTOS POR PAGAR</v>
          </cell>
          <cell r="BS295">
            <v>2335</v>
          </cell>
          <cell r="BT295" t="str">
            <v>COSTOS Y GASTOS POR PAGAR</v>
          </cell>
          <cell r="BZ295">
            <v>26059509</v>
          </cell>
          <cell r="CA295" t="str">
            <v>Papeleria</v>
          </cell>
          <cell r="CB295">
            <v>0</v>
          </cell>
          <cell r="CC295">
            <v>0</v>
          </cell>
          <cell r="CD295">
            <v>0</v>
          </cell>
          <cell r="CE295">
            <v>0</v>
          </cell>
        </row>
        <row r="296">
          <cell r="A296">
            <v>233505</v>
          </cell>
          <cell r="B296" t="str">
            <v>Gastos Financieros</v>
          </cell>
          <cell r="H296">
            <v>233505</v>
          </cell>
          <cell r="I296" t="str">
            <v>Gastos Financieros</v>
          </cell>
          <cell r="O296">
            <v>233505</v>
          </cell>
          <cell r="P296" t="str">
            <v>Gastos Financieros</v>
          </cell>
          <cell r="V296">
            <v>233505</v>
          </cell>
          <cell r="W296" t="str">
            <v>Gastos Financieros</v>
          </cell>
          <cell r="AC296">
            <v>233505</v>
          </cell>
          <cell r="AD296" t="str">
            <v>Gastos Financieros</v>
          </cell>
          <cell r="AJ296">
            <v>233505</v>
          </cell>
          <cell r="AK296" t="str">
            <v>Gastos Financieros</v>
          </cell>
          <cell r="AQ296">
            <v>233505</v>
          </cell>
          <cell r="AR296" t="str">
            <v>Gastos Financieros</v>
          </cell>
          <cell r="AX296">
            <v>233505</v>
          </cell>
          <cell r="AY296" t="str">
            <v>Gastos Financieros</v>
          </cell>
          <cell r="BE296">
            <v>233505</v>
          </cell>
          <cell r="BF296" t="str">
            <v>Gastos Financieros</v>
          </cell>
          <cell r="BS296">
            <v>233505</v>
          </cell>
          <cell r="BT296" t="str">
            <v>Gastos Financieros</v>
          </cell>
          <cell r="BZ296">
            <v>26059511</v>
          </cell>
          <cell r="CA296" t="str">
            <v>Otros-Sayco</v>
          </cell>
          <cell r="CB296">
            <v>0</v>
          </cell>
          <cell r="CC296">
            <v>0</v>
          </cell>
          <cell r="CD296">
            <v>1009000</v>
          </cell>
          <cell r="CE296">
            <v>-1009000</v>
          </cell>
        </row>
        <row r="297">
          <cell r="A297">
            <v>233510</v>
          </cell>
          <cell r="B297" t="str">
            <v>Gastos Legasles</v>
          </cell>
          <cell r="H297">
            <v>233510</v>
          </cell>
          <cell r="I297" t="str">
            <v>Gastos Legasles</v>
          </cell>
          <cell r="O297">
            <v>233510</v>
          </cell>
          <cell r="P297" t="str">
            <v>Gastos Legasles</v>
          </cell>
          <cell r="V297">
            <v>233510</v>
          </cell>
          <cell r="W297" t="str">
            <v>Gastos Legasles</v>
          </cell>
          <cell r="AC297">
            <v>233510</v>
          </cell>
          <cell r="AD297" t="str">
            <v>Gastos Legasles</v>
          </cell>
          <cell r="AJ297">
            <v>233510</v>
          </cell>
          <cell r="AK297" t="str">
            <v>Gastos Legasles</v>
          </cell>
          <cell r="AQ297">
            <v>233510</v>
          </cell>
          <cell r="AR297" t="str">
            <v>Gastos Legasles</v>
          </cell>
          <cell r="AX297">
            <v>233510</v>
          </cell>
          <cell r="AY297" t="str">
            <v>Gastos Legasles</v>
          </cell>
          <cell r="BE297">
            <v>233510</v>
          </cell>
          <cell r="BF297" t="str">
            <v>Gastos Legasles</v>
          </cell>
          <cell r="BS297">
            <v>233510</v>
          </cell>
          <cell r="BT297" t="str">
            <v>Gastos Legasles</v>
          </cell>
          <cell r="BZ297">
            <v>2610</v>
          </cell>
          <cell r="CA297" t="str">
            <v>PARA OBLIGACIONES LABORALES</v>
          </cell>
          <cell r="CB297">
            <v>-271777965</v>
          </cell>
          <cell r="CC297">
            <v>333567822</v>
          </cell>
          <cell r="CD297">
            <v>61789857</v>
          </cell>
          <cell r="CE297">
            <v>0</v>
          </cell>
        </row>
        <row r="298">
          <cell r="A298">
            <v>233515</v>
          </cell>
          <cell r="B298" t="str">
            <v>Libros, Suscripciones, Pe</v>
          </cell>
          <cell r="H298">
            <v>233515</v>
          </cell>
          <cell r="I298" t="str">
            <v>Libros, Suscripciones, Pe</v>
          </cell>
          <cell r="O298">
            <v>233515</v>
          </cell>
          <cell r="P298" t="str">
            <v>Libros, Suscripciones, Pe</v>
          </cell>
          <cell r="V298">
            <v>233515</v>
          </cell>
          <cell r="W298" t="str">
            <v>Libros, Suscripciones, Pe</v>
          </cell>
          <cell r="AC298">
            <v>233515</v>
          </cell>
          <cell r="AD298" t="str">
            <v>Libros, Suscripciones, Pe</v>
          </cell>
          <cell r="AJ298">
            <v>233515</v>
          </cell>
          <cell r="AK298" t="str">
            <v>Libros, Suscripciones, Pe</v>
          </cell>
          <cell r="AQ298">
            <v>233515</v>
          </cell>
          <cell r="AR298" t="str">
            <v>Libros, Suscripciones, Pe</v>
          </cell>
          <cell r="AX298">
            <v>233515</v>
          </cell>
          <cell r="AY298" t="str">
            <v>Libros, Suscripciones, Pe</v>
          </cell>
          <cell r="BE298">
            <v>233515</v>
          </cell>
          <cell r="BF298" t="str">
            <v>Libros, Suscripciones, Pe</v>
          </cell>
          <cell r="BS298">
            <v>233515</v>
          </cell>
          <cell r="BT298" t="str">
            <v>Libros, Suscripciones, Pe</v>
          </cell>
          <cell r="BZ298">
            <v>261005</v>
          </cell>
          <cell r="CA298" t="str">
            <v>CESANTIAS</v>
          </cell>
          <cell r="CB298">
            <v>-165237030</v>
          </cell>
          <cell r="CC298">
            <v>180713883</v>
          </cell>
          <cell r="CD298">
            <v>15476853</v>
          </cell>
          <cell r="CE298">
            <v>0</v>
          </cell>
        </row>
        <row r="299">
          <cell r="A299">
            <v>233520</v>
          </cell>
          <cell r="B299" t="str">
            <v>Comisiones</v>
          </cell>
          <cell r="H299">
            <v>233520</v>
          </cell>
          <cell r="I299" t="str">
            <v>Comisiones</v>
          </cell>
          <cell r="O299">
            <v>233520</v>
          </cell>
          <cell r="P299" t="str">
            <v>Comisiones</v>
          </cell>
          <cell r="V299">
            <v>233520</v>
          </cell>
          <cell r="W299" t="str">
            <v>Comisiones</v>
          </cell>
          <cell r="AC299">
            <v>233520</v>
          </cell>
          <cell r="AD299" t="str">
            <v>Comisiones</v>
          </cell>
          <cell r="AJ299">
            <v>233520</v>
          </cell>
          <cell r="AK299" t="str">
            <v>Comisiones</v>
          </cell>
          <cell r="AQ299">
            <v>233520</v>
          </cell>
          <cell r="AR299" t="str">
            <v>Comisiones</v>
          </cell>
          <cell r="AX299">
            <v>233520</v>
          </cell>
          <cell r="AY299" t="str">
            <v>Comisiones</v>
          </cell>
          <cell r="BE299">
            <v>233520</v>
          </cell>
          <cell r="BF299" t="str">
            <v>Comisiones</v>
          </cell>
          <cell r="BS299">
            <v>233520</v>
          </cell>
          <cell r="BT299" t="str">
            <v>Comisiones</v>
          </cell>
          <cell r="BZ299">
            <v>261010</v>
          </cell>
          <cell r="CA299" t="str">
            <v>INTERESES SOBRE LAS CESANTIAS</v>
          </cell>
          <cell r="CB299">
            <v>-23664756</v>
          </cell>
          <cell r="CC299">
            <v>25843242</v>
          </cell>
          <cell r="CD299">
            <v>2178486</v>
          </cell>
          <cell r="CE299">
            <v>0</v>
          </cell>
        </row>
        <row r="300">
          <cell r="A300">
            <v>233525</v>
          </cell>
          <cell r="B300" t="str">
            <v>Honorarios</v>
          </cell>
          <cell r="H300">
            <v>233525</v>
          </cell>
          <cell r="I300" t="str">
            <v>Honorarios</v>
          </cell>
          <cell r="O300">
            <v>233525</v>
          </cell>
          <cell r="P300" t="str">
            <v>Honorarios</v>
          </cell>
          <cell r="V300">
            <v>233525</v>
          </cell>
          <cell r="W300" t="str">
            <v>Honorarios</v>
          </cell>
          <cell r="AC300">
            <v>233525</v>
          </cell>
          <cell r="AD300" t="str">
            <v>Honorarios</v>
          </cell>
          <cell r="AJ300">
            <v>233525</v>
          </cell>
          <cell r="AK300" t="str">
            <v>Honorarios</v>
          </cell>
          <cell r="AQ300">
            <v>233525</v>
          </cell>
          <cell r="AR300" t="str">
            <v>Honorarios</v>
          </cell>
          <cell r="AX300">
            <v>233525</v>
          </cell>
          <cell r="AY300" t="str">
            <v>Honorarios</v>
          </cell>
          <cell r="BE300">
            <v>233525</v>
          </cell>
          <cell r="BF300" t="str">
            <v>Honorarios</v>
          </cell>
          <cell r="BS300">
            <v>233525</v>
          </cell>
          <cell r="BT300" t="str">
            <v>Honorarios</v>
          </cell>
          <cell r="BZ300">
            <v>261015</v>
          </cell>
          <cell r="CA300" t="str">
            <v>VACACIONES</v>
          </cell>
          <cell r="CB300">
            <v>5837767</v>
          </cell>
          <cell r="CC300">
            <v>22693070</v>
          </cell>
          <cell r="CD300">
            <v>28530837</v>
          </cell>
          <cell r="CE300">
            <v>0</v>
          </cell>
        </row>
        <row r="301">
          <cell r="A301">
            <v>233530</v>
          </cell>
          <cell r="B301" t="str">
            <v>Servicios Tecnicos</v>
          </cell>
          <cell r="H301">
            <v>233530</v>
          </cell>
          <cell r="I301" t="str">
            <v>Servicios Tecnicos</v>
          </cell>
          <cell r="O301">
            <v>233530</v>
          </cell>
          <cell r="P301" t="str">
            <v>Servicios Tecnicos</v>
          </cell>
          <cell r="V301">
            <v>233530</v>
          </cell>
          <cell r="W301" t="str">
            <v>Servicios Tecnicos</v>
          </cell>
          <cell r="AC301">
            <v>233530</v>
          </cell>
          <cell r="AD301" t="str">
            <v>Servicios Tecnicos</v>
          </cell>
          <cell r="AJ301">
            <v>233530</v>
          </cell>
          <cell r="AK301" t="str">
            <v>Servicios Tecnicos</v>
          </cell>
          <cell r="AQ301">
            <v>233530</v>
          </cell>
          <cell r="AR301" t="str">
            <v>Servicios Tecnicos</v>
          </cell>
          <cell r="AX301">
            <v>233530</v>
          </cell>
          <cell r="AY301" t="str">
            <v>Servicios Tecnicos</v>
          </cell>
          <cell r="BE301">
            <v>233530</v>
          </cell>
          <cell r="BF301" t="str">
            <v>Servicios Tecnicos</v>
          </cell>
          <cell r="BS301">
            <v>233530</v>
          </cell>
          <cell r="BT301" t="str">
            <v>Servicios Tecnicos</v>
          </cell>
          <cell r="BZ301">
            <v>261020</v>
          </cell>
          <cell r="CA301" t="str">
            <v>PRIMA DE SERVICIOS</v>
          </cell>
          <cell r="CB301">
            <v>-88713946</v>
          </cell>
          <cell r="CC301">
            <v>104317627</v>
          </cell>
          <cell r="CD301">
            <v>15603681</v>
          </cell>
          <cell r="CE301">
            <v>0</v>
          </cell>
        </row>
        <row r="302">
          <cell r="A302">
            <v>233535</v>
          </cell>
          <cell r="B302" t="str">
            <v>Servicio De Mantenimiento</v>
          </cell>
          <cell r="H302">
            <v>233535</v>
          </cell>
          <cell r="I302" t="str">
            <v>Servicio De Mantenimiento</v>
          </cell>
          <cell r="O302">
            <v>233535</v>
          </cell>
          <cell r="P302" t="str">
            <v>Servicio De Mantenimiento</v>
          </cell>
          <cell r="V302">
            <v>233535</v>
          </cell>
          <cell r="W302" t="str">
            <v>Servicio De Mantenimiento</v>
          </cell>
          <cell r="AC302">
            <v>233535</v>
          </cell>
          <cell r="AD302" t="str">
            <v>Servicio De Mantenimiento</v>
          </cell>
          <cell r="AJ302">
            <v>233535</v>
          </cell>
          <cell r="AK302" t="str">
            <v>Servicio De Mantenimiento</v>
          </cell>
          <cell r="AQ302">
            <v>233535</v>
          </cell>
          <cell r="AR302" t="str">
            <v>Servicio De Mantenimiento</v>
          </cell>
          <cell r="AX302">
            <v>233535</v>
          </cell>
          <cell r="AY302" t="str">
            <v>Servicio De Mantenimiento</v>
          </cell>
          <cell r="BE302">
            <v>233535</v>
          </cell>
          <cell r="BF302" t="str">
            <v>Servicio De Mantenimiento</v>
          </cell>
          <cell r="BS302">
            <v>233535</v>
          </cell>
          <cell r="BT302" t="str">
            <v>Servicio De Mantenimiento</v>
          </cell>
          <cell r="BZ302">
            <v>261095</v>
          </cell>
          <cell r="CA302" t="str">
            <v>OTROS</v>
          </cell>
          <cell r="CB302">
            <v>0</v>
          </cell>
          <cell r="CC302">
            <v>0</v>
          </cell>
          <cell r="CD302">
            <v>0</v>
          </cell>
          <cell r="CE302">
            <v>0</v>
          </cell>
        </row>
        <row r="303">
          <cell r="A303">
            <v>233540</v>
          </cell>
          <cell r="B303" t="str">
            <v>Arrendamientos</v>
          </cell>
          <cell r="H303">
            <v>233540</v>
          </cell>
          <cell r="I303" t="str">
            <v>Arrendamientos</v>
          </cell>
          <cell r="O303">
            <v>233540</v>
          </cell>
          <cell r="P303" t="str">
            <v>Arrendamientos</v>
          </cell>
          <cell r="V303">
            <v>233540</v>
          </cell>
          <cell r="W303" t="str">
            <v>Arrendamientos</v>
          </cell>
          <cell r="AC303">
            <v>233540</v>
          </cell>
          <cell r="AD303" t="str">
            <v>Arrendamientos</v>
          </cell>
          <cell r="AJ303">
            <v>233540</v>
          </cell>
          <cell r="AK303" t="str">
            <v>Arrendamientos</v>
          </cell>
          <cell r="AQ303">
            <v>233540</v>
          </cell>
          <cell r="AR303" t="str">
            <v>Arrendamientos</v>
          </cell>
          <cell r="AX303">
            <v>233540</v>
          </cell>
          <cell r="AY303" t="str">
            <v>Arrendamientos</v>
          </cell>
          <cell r="BE303">
            <v>233540</v>
          </cell>
          <cell r="BF303" t="str">
            <v>Arrendamientos</v>
          </cell>
          <cell r="BS303">
            <v>233540</v>
          </cell>
          <cell r="BT303" t="str">
            <v>Arrendamientos</v>
          </cell>
          <cell r="BZ303">
            <v>2695</v>
          </cell>
          <cell r="CA303" t="str">
            <v>PROVISIONES DIVERSAS</v>
          </cell>
          <cell r="CB303">
            <v>-176896357</v>
          </cell>
          <cell r="CC303">
            <v>191341415</v>
          </cell>
          <cell r="CD303">
            <v>14445058</v>
          </cell>
          <cell r="CE303">
            <v>0</v>
          </cell>
        </row>
        <row r="304">
          <cell r="A304">
            <v>233545</v>
          </cell>
          <cell r="B304" t="str">
            <v>Transportes, Fletes y Aca</v>
          </cell>
          <cell r="H304">
            <v>233545</v>
          </cell>
          <cell r="I304" t="str">
            <v>Transportes, Fletes y Aca</v>
          </cell>
          <cell r="O304">
            <v>233545</v>
          </cell>
          <cell r="P304" t="str">
            <v>Transportes, Fletes y Aca</v>
          </cell>
          <cell r="V304">
            <v>233545</v>
          </cell>
          <cell r="W304" t="str">
            <v>Transportes, Fletes y Aca</v>
          </cell>
          <cell r="AC304">
            <v>233545</v>
          </cell>
          <cell r="AD304" t="str">
            <v>Transportes, Fletes y Aca</v>
          </cell>
          <cell r="AJ304">
            <v>233545</v>
          </cell>
          <cell r="AK304" t="str">
            <v>Transportes, Fletes y Aca</v>
          </cell>
          <cell r="AQ304">
            <v>233545</v>
          </cell>
          <cell r="AR304" t="str">
            <v>Transportes, Fletes y Aca</v>
          </cell>
          <cell r="AX304">
            <v>233545</v>
          </cell>
          <cell r="AY304" t="str">
            <v>Transportes, Fletes y Aca</v>
          </cell>
          <cell r="BE304">
            <v>233545</v>
          </cell>
          <cell r="BF304" t="str">
            <v>Transportes, Fletes y Aca</v>
          </cell>
          <cell r="BS304">
            <v>233545</v>
          </cell>
          <cell r="BT304" t="str">
            <v>Transportes, Fletes y Aca</v>
          </cell>
          <cell r="BZ304">
            <v>269520</v>
          </cell>
          <cell r="CA304" t="str">
            <v>PARA OPERACION</v>
          </cell>
          <cell r="CB304">
            <v>-176896357</v>
          </cell>
          <cell r="CC304">
            <v>191341415</v>
          </cell>
          <cell r="CD304">
            <v>14445058</v>
          </cell>
          <cell r="CE304">
            <v>0</v>
          </cell>
        </row>
        <row r="305">
          <cell r="A305">
            <v>233550</v>
          </cell>
          <cell r="B305" t="str">
            <v>Servicios Publicos</v>
          </cell>
          <cell r="H305">
            <v>233550</v>
          </cell>
          <cell r="I305" t="str">
            <v>Servicios Publicos</v>
          </cell>
          <cell r="O305">
            <v>233550</v>
          </cell>
          <cell r="P305" t="str">
            <v>Servicios Publicos</v>
          </cell>
          <cell r="V305">
            <v>233550</v>
          </cell>
          <cell r="W305" t="str">
            <v>Servicios Publicos</v>
          </cell>
          <cell r="AC305">
            <v>233550</v>
          </cell>
          <cell r="AD305" t="str">
            <v>Servicios Publicos</v>
          </cell>
          <cell r="AJ305">
            <v>233550</v>
          </cell>
          <cell r="AK305" t="str">
            <v>Servicios Publicos</v>
          </cell>
          <cell r="AQ305">
            <v>233550</v>
          </cell>
          <cell r="AR305" t="str">
            <v>Servicios Publicos</v>
          </cell>
          <cell r="AX305">
            <v>233550</v>
          </cell>
          <cell r="AY305" t="str">
            <v>Servicios Publicos</v>
          </cell>
          <cell r="BE305">
            <v>233550</v>
          </cell>
          <cell r="BF305" t="str">
            <v>Servicios Publicos</v>
          </cell>
          <cell r="BS305">
            <v>233550</v>
          </cell>
          <cell r="BT305" t="str">
            <v>Servicios Publicos</v>
          </cell>
          <cell r="BZ305">
            <v>26952001</v>
          </cell>
          <cell r="CA305" t="str">
            <v>Lencería</v>
          </cell>
          <cell r="CB305">
            <v>-60909468</v>
          </cell>
          <cell r="CC305">
            <v>65685309</v>
          </cell>
          <cell r="CD305">
            <v>4775841</v>
          </cell>
          <cell r="CE305">
            <v>0</v>
          </cell>
        </row>
        <row r="306">
          <cell r="A306">
            <v>233555</v>
          </cell>
          <cell r="B306" t="str">
            <v>Seguros</v>
          </cell>
          <cell r="H306">
            <v>233555</v>
          </cell>
          <cell r="I306" t="str">
            <v>Seguros</v>
          </cell>
          <cell r="O306">
            <v>233555</v>
          </cell>
          <cell r="P306" t="str">
            <v>Seguros</v>
          </cell>
          <cell r="V306">
            <v>233555</v>
          </cell>
          <cell r="W306" t="str">
            <v>Seguros</v>
          </cell>
          <cell r="AC306">
            <v>233555</v>
          </cell>
          <cell r="AD306" t="str">
            <v>Seguros</v>
          </cell>
          <cell r="AJ306">
            <v>233555</v>
          </cell>
          <cell r="AK306" t="str">
            <v>Seguros</v>
          </cell>
          <cell r="AQ306">
            <v>233555</v>
          </cell>
          <cell r="AR306" t="str">
            <v>Seguros</v>
          </cell>
          <cell r="AX306">
            <v>233555</v>
          </cell>
          <cell r="AY306" t="str">
            <v>Seguros</v>
          </cell>
          <cell r="BE306">
            <v>233555</v>
          </cell>
          <cell r="BF306" t="str">
            <v>Seguros</v>
          </cell>
          <cell r="BS306">
            <v>233555</v>
          </cell>
          <cell r="BT306" t="str">
            <v>Seguros</v>
          </cell>
          <cell r="BZ306">
            <v>26952003</v>
          </cell>
          <cell r="CA306" t="str">
            <v>Cristalería</v>
          </cell>
          <cell r="CB306">
            <v>-9130421</v>
          </cell>
          <cell r="CC306">
            <v>9846797</v>
          </cell>
          <cell r="CD306">
            <v>716376</v>
          </cell>
          <cell r="CE306">
            <v>0</v>
          </cell>
        </row>
        <row r="307">
          <cell r="A307">
            <v>233560</v>
          </cell>
          <cell r="B307" t="str">
            <v>Gastos de Viaje</v>
          </cell>
          <cell r="H307">
            <v>233560</v>
          </cell>
          <cell r="I307" t="str">
            <v>Gastos de Viaje</v>
          </cell>
          <cell r="O307">
            <v>233560</v>
          </cell>
          <cell r="P307" t="str">
            <v>Gastos de Viaje</v>
          </cell>
          <cell r="V307">
            <v>233560</v>
          </cell>
          <cell r="W307" t="str">
            <v>Gastos de Viaje</v>
          </cell>
          <cell r="AC307">
            <v>233560</v>
          </cell>
          <cell r="AD307" t="str">
            <v>Gastos de Viaje</v>
          </cell>
          <cell r="AJ307">
            <v>233560</v>
          </cell>
          <cell r="AK307" t="str">
            <v>Gastos de Viaje</v>
          </cell>
          <cell r="AQ307">
            <v>233560</v>
          </cell>
          <cell r="AR307" t="str">
            <v>Gastos de Viaje</v>
          </cell>
          <cell r="AX307">
            <v>233560</v>
          </cell>
          <cell r="AY307" t="str">
            <v>Gastos de Viaje</v>
          </cell>
          <cell r="BE307">
            <v>233560</v>
          </cell>
          <cell r="BF307" t="str">
            <v>Gastos de Viaje</v>
          </cell>
          <cell r="BS307">
            <v>233560</v>
          </cell>
          <cell r="BT307" t="str">
            <v>Gastos de Viaje</v>
          </cell>
          <cell r="BZ307">
            <v>26952006</v>
          </cell>
          <cell r="CA307" t="str">
            <v>Implementos de Habitación</v>
          </cell>
          <cell r="CB307">
            <v>-60909468</v>
          </cell>
          <cell r="CC307">
            <v>65685309</v>
          </cell>
          <cell r="CD307">
            <v>4775841</v>
          </cell>
          <cell r="CE307">
            <v>0</v>
          </cell>
        </row>
        <row r="308">
          <cell r="A308">
            <v>233595</v>
          </cell>
          <cell r="B308" t="str">
            <v>OTROS</v>
          </cell>
          <cell r="H308">
            <v>233595</v>
          </cell>
          <cell r="I308" t="str">
            <v>OTROS</v>
          </cell>
          <cell r="O308">
            <v>233595</v>
          </cell>
          <cell r="P308" t="str">
            <v>OTROS</v>
          </cell>
          <cell r="V308">
            <v>233595</v>
          </cell>
          <cell r="W308" t="str">
            <v>OTROS</v>
          </cell>
          <cell r="AC308">
            <v>233595</v>
          </cell>
          <cell r="AD308" t="str">
            <v>OTROS</v>
          </cell>
          <cell r="AJ308">
            <v>233595</v>
          </cell>
          <cell r="AK308" t="str">
            <v>OTROS</v>
          </cell>
          <cell r="AQ308">
            <v>233595</v>
          </cell>
          <cell r="AR308" t="str">
            <v>OTROS</v>
          </cell>
          <cell r="AX308">
            <v>233595</v>
          </cell>
          <cell r="AY308" t="str">
            <v>OTROS</v>
          </cell>
          <cell r="BE308">
            <v>233595</v>
          </cell>
          <cell r="BF308" t="str">
            <v>OTROS</v>
          </cell>
          <cell r="BS308">
            <v>233595</v>
          </cell>
          <cell r="BT308" t="str">
            <v>OTROS</v>
          </cell>
          <cell r="BZ308">
            <v>26952008</v>
          </cell>
          <cell r="CA308" t="str">
            <v>Uniformes</v>
          </cell>
          <cell r="CB308">
            <v>-45947000</v>
          </cell>
          <cell r="CC308">
            <v>50124000</v>
          </cell>
          <cell r="CD308">
            <v>4177000</v>
          </cell>
          <cell r="CE308">
            <v>0</v>
          </cell>
        </row>
        <row r="309">
          <cell r="A309">
            <v>2345</v>
          </cell>
          <cell r="B309" t="str">
            <v>ACREEDORES OFICIALES</v>
          </cell>
          <cell r="H309">
            <v>2345</v>
          </cell>
          <cell r="I309" t="str">
            <v>ACREEDORES OFICIALES</v>
          </cell>
          <cell r="O309">
            <v>2345</v>
          </cell>
          <cell r="P309" t="str">
            <v>ACREEDORES OFICIALES</v>
          </cell>
          <cell r="V309">
            <v>2345</v>
          </cell>
          <cell r="W309" t="str">
            <v>ACREEDORES OFICIALES</v>
          </cell>
          <cell r="AC309">
            <v>2345</v>
          </cell>
          <cell r="AD309" t="str">
            <v>ACREEDORES OFICIALES</v>
          </cell>
          <cell r="AJ309">
            <v>2345</v>
          </cell>
          <cell r="AK309" t="str">
            <v>ACREEDORES OFICIALES</v>
          </cell>
          <cell r="AQ309">
            <v>2345</v>
          </cell>
          <cell r="AR309" t="str">
            <v>ACREEDORES OFICIALES</v>
          </cell>
          <cell r="AX309">
            <v>2345</v>
          </cell>
          <cell r="AY309" t="str">
            <v>ACREEDORES OFICIALES</v>
          </cell>
          <cell r="BE309">
            <v>2345</v>
          </cell>
          <cell r="BF309" t="str">
            <v>ACREEDORES OFICIALES</v>
          </cell>
          <cell r="BS309">
            <v>2345</v>
          </cell>
          <cell r="BT309" t="str">
            <v>ACREEDORES OFICIALES</v>
          </cell>
          <cell r="BZ309">
            <v>28</v>
          </cell>
          <cell r="CA309" t="str">
            <v>OTROS PASIVOS</v>
          </cell>
          <cell r="CB309">
            <v>-1185776686</v>
          </cell>
          <cell r="CC309">
            <v>774946386</v>
          </cell>
          <cell r="CD309">
            <v>846878841</v>
          </cell>
          <cell r="CE309">
            <v>-1257709141</v>
          </cell>
        </row>
        <row r="310">
          <cell r="A310">
            <v>2355</v>
          </cell>
          <cell r="B310" t="str">
            <v>DEUDAS CON SOCIOS</v>
          </cell>
          <cell r="H310">
            <v>2355</v>
          </cell>
          <cell r="I310" t="str">
            <v>DEUDAS CON SOCIOS</v>
          </cell>
          <cell r="O310">
            <v>2355</v>
          </cell>
          <cell r="P310" t="str">
            <v>DEUDAS CON SOCIOS</v>
          </cell>
          <cell r="V310">
            <v>2355</v>
          </cell>
          <cell r="W310" t="str">
            <v>DEUDAS CON SOCIOS</v>
          </cell>
          <cell r="AC310">
            <v>2355</v>
          </cell>
          <cell r="AD310" t="str">
            <v>DEUDAS CON SOCIOS</v>
          </cell>
          <cell r="AJ310">
            <v>2355</v>
          </cell>
          <cell r="AK310" t="str">
            <v>DEUDAS CON SOCIOS</v>
          </cell>
          <cell r="AQ310">
            <v>2355</v>
          </cell>
          <cell r="AR310" t="str">
            <v>DEUDAS CON SOCIOS</v>
          </cell>
          <cell r="AX310">
            <v>2355</v>
          </cell>
          <cell r="AY310" t="str">
            <v>DEUDAS CON SOCIOS</v>
          </cell>
          <cell r="BE310">
            <v>2355</v>
          </cell>
          <cell r="BF310" t="str">
            <v>DEUDAS CON SOCIOS</v>
          </cell>
          <cell r="BS310">
            <v>2355</v>
          </cell>
          <cell r="BT310" t="str">
            <v>DEUDAS CON SOCIOS</v>
          </cell>
          <cell r="BZ310">
            <v>2805</v>
          </cell>
          <cell r="CA310" t="str">
            <v>ANTICIPOS Y AVANCES RECIBIDOS</v>
          </cell>
          <cell r="CB310">
            <v>0</v>
          </cell>
          <cell r="CC310">
            <v>0</v>
          </cell>
          <cell r="CD310">
            <v>0</v>
          </cell>
          <cell r="CE310">
            <v>0</v>
          </cell>
        </row>
        <row r="311">
          <cell r="A311">
            <v>235510</v>
          </cell>
          <cell r="B311" t="str">
            <v>Socios</v>
          </cell>
          <cell r="H311">
            <v>235510</v>
          </cell>
          <cell r="I311" t="str">
            <v>Socios</v>
          </cell>
          <cell r="O311">
            <v>235510</v>
          </cell>
          <cell r="P311" t="str">
            <v>Socios</v>
          </cell>
          <cell r="V311">
            <v>235510</v>
          </cell>
          <cell r="W311" t="str">
            <v>Socios</v>
          </cell>
          <cell r="AC311">
            <v>235510</v>
          </cell>
          <cell r="AD311" t="str">
            <v>Socios</v>
          </cell>
          <cell r="AJ311">
            <v>235510</v>
          </cell>
          <cell r="AK311" t="str">
            <v>Socios</v>
          </cell>
          <cell r="AQ311">
            <v>235510</v>
          </cell>
          <cell r="AR311" t="str">
            <v>Socios</v>
          </cell>
          <cell r="AX311">
            <v>235510</v>
          </cell>
          <cell r="AY311" t="str">
            <v>Socios</v>
          </cell>
          <cell r="BE311">
            <v>235510</v>
          </cell>
          <cell r="BF311" t="str">
            <v>Socios</v>
          </cell>
          <cell r="BS311">
            <v>235510</v>
          </cell>
          <cell r="BT311" t="str">
            <v>Socios</v>
          </cell>
          <cell r="BZ311">
            <v>280510</v>
          </cell>
          <cell r="CA311" t="str">
            <v>SOBRE CONTRATOS</v>
          </cell>
          <cell r="CB311">
            <v>0</v>
          </cell>
          <cell r="CC311">
            <v>0</v>
          </cell>
          <cell r="CD311">
            <v>0</v>
          </cell>
          <cell r="CE311">
            <v>0</v>
          </cell>
        </row>
        <row r="312">
          <cell r="A312">
            <v>2360</v>
          </cell>
          <cell r="B312" t="str">
            <v>PARTICIPACIONES POR PAGAR</v>
          </cell>
          <cell r="H312">
            <v>2360</v>
          </cell>
          <cell r="I312" t="str">
            <v>PARTICIPACIONES POR PAGAR</v>
          </cell>
          <cell r="O312">
            <v>2360</v>
          </cell>
          <cell r="P312" t="str">
            <v>PARTICIPACIONES POR PAGAR</v>
          </cell>
          <cell r="V312">
            <v>2360</v>
          </cell>
          <cell r="W312" t="str">
            <v>PARTICIPACIONES POR PAGAR</v>
          </cell>
          <cell r="AC312">
            <v>2360</v>
          </cell>
          <cell r="AD312" t="str">
            <v>PARTICIPACIONES POR PAGAR</v>
          </cell>
          <cell r="AJ312">
            <v>2360</v>
          </cell>
          <cell r="AK312" t="str">
            <v>PARTICIPACIONES POR PAGAR</v>
          </cell>
          <cell r="AQ312">
            <v>2360</v>
          </cell>
          <cell r="AR312" t="str">
            <v>PARTICIPACIONES POR PAGAR</v>
          </cell>
          <cell r="AX312">
            <v>2360</v>
          </cell>
          <cell r="AY312" t="str">
            <v>PARTICIPACIONES POR PAGAR</v>
          </cell>
          <cell r="BE312">
            <v>2360</v>
          </cell>
          <cell r="BF312" t="str">
            <v>PARTICIPACIONES POR PAGAR</v>
          </cell>
          <cell r="BS312">
            <v>2360</v>
          </cell>
          <cell r="BT312" t="str">
            <v>PARTICIPACIONES POR PAGAR</v>
          </cell>
          <cell r="BZ312">
            <v>2810</v>
          </cell>
          <cell r="CA312" t="str">
            <v>DEPOSITOS RECIBIDOS</v>
          </cell>
          <cell r="CB312">
            <v>-32659253</v>
          </cell>
          <cell r="CC312">
            <v>82721029</v>
          </cell>
          <cell r="CD312">
            <v>103222259</v>
          </cell>
          <cell r="CE312">
            <v>-53160483</v>
          </cell>
        </row>
        <row r="313">
          <cell r="A313">
            <v>236010</v>
          </cell>
          <cell r="B313" t="str">
            <v>Participaciones</v>
          </cell>
          <cell r="H313">
            <v>236010</v>
          </cell>
          <cell r="I313" t="str">
            <v>Participaciones</v>
          </cell>
          <cell r="O313">
            <v>236010</v>
          </cell>
          <cell r="P313" t="str">
            <v>Participaciones</v>
          </cell>
          <cell r="V313">
            <v>236010</v>
          </cell>
          <cell r="W313" t="str">
            <v>Participaciones</v>
          </cell>
          <cell r="AC313">
            <v>236010</v>
          </cell>
          <cell r="AD313" t="str">
            <v>Participaciones</v>
          </cell>
          <cell r="AJ313">
            <v>236010</v>
          </cell>
          <cell r="AK313" t="str">
            <v>Participaciones</v>
          </cell>
          <cell r="AQ313">
            <v>236010</v>
          </cell>
          <cell r="AR313" t="str">
            <v>Participaciones</v>
          </cell>
          <cell r="AX313">
            <v>236010</v>
          </cell>
          <cell r="AY313" t="str">
            <v>Participaciones</v>
          </cell>
          <cell r="BE313">
            <v>236010</v>
          </cell>
          <cell r="BF313" t="str">
            <v>Participaciones</v>
          </cell>
          <cell r="BS313">
            <v>236010</v>
          </cell>
          <cell r="BT313" t="str">
            <v>Participaciones</v>
          </cell>
          <cell r="BZ313">
            <v>281015</v>
          </cell>
          <cell r="CA313" t="str">
            <v>PARA GARANTIA EN LA PRESTAC. DE SERVICIO</v>
          </cell>
          <cell r="CB313">
            <v>-27857795</v>
          </cell>
          <cell r="CC313">
            <v>77085965</v>
          </cell>
          <cell r="CD313">
            <v>78727438</v>
          </cell>
          <cell r="CE313">
            <v>-29499268</v>
          </cell>
        </row>
        <row r="314">
          <cell r="A314">
            <v>2365</v>
          </cell>
          <cell r="B314" t="str">
            <v>RETENCION EN LA FUENTE</v>
          </cell>
          <cell r="H314">
            <v>2365</v>
          </cell>
          <cell r="I314" t="str">
            <v>RETENCION EN LA FUENTE</v>
          </cell>
          <cell r="O314">
            <v>2365</v>
          </cell>
          <cell r="P314" t="str">
            <v>RETENCION EN LA FUENTE</v>
          </cell>
          <cell r="V314">
            <v>2365</v>
          </cell>
          <cell r="W314" t="str">
            <v>RETENCION EN LA FUENTE</v>
          </cell>
          <cell r="AC314">
            <v>2365</v>
          </cell>
          <cell r="AD314" t="str">
            <v>RETENCION EN LA FUENTE</v>
          </cell>
          <cell r="AJ314">
            <v>2365</v>
          </cell>
          <cell r="AK314" t="str">
            <v>RETENCION EN LA FUENTE</v>
          </cell>
          <cell r="AQ314">
            <v>2365</v>
          </cell>
          <cell r="AR314" t="str">
            <v>RETENCION EN LA FUENTE</v>
          </cell>
          <cell r="AX314">
            <v>2365</v>
          </cell>
          <cell r="AY314" t="str">
            <v>RETENCION EN LA FUENTE</v>
          </cell>
          <cell r="BE314">
            <v>2365</v>
          </cell>
          <cell r="BF314" t="str">
            <v>RETENCION EN LA FUENTE</v>
          </cell>
          <cell r="BS314">
            <v>2365</v>
          </cell>
          <cell r="BT314" t="str">
            <v>RETENCION EN LA FUENTE</v>
          </cell>
          <cell r="BZ314">
            <v>281095</v>
          </cell>
          <cell r="CA314" t="str">
            <v>OTROS</v>
          </cell>
          <cell r="CB314">
            <v>-4801458</v>
          </cell>
          <cell r="CC314">
            <v>5635064</v>
          </cell>
          <cell r="CD314">
            <v>24494821</v>
          </cell>
          <cell r="CE314">
            <v>-23661215</v>
          </cell>
        </row>
        <row r="315">
          <cell r="A315">
            <v>236505</v>
          </cell>
          <cell r="B315" t="str">
            <v>Ingresos Laborales</v>
          </cell>
          <cell r="H315">
            <v>236505</v>
          </cell>
          <cell r="I315" t="str">
            <v>Ingresos Laborales</v>
          </cell>
          <cell r="O315">
            <v>236505</v>
          </cell>
          <cell r="P315" t="str">
            <v>Ingresos Laborales</v>
          </cell>
          <cell r="V315">
            <v>236505</v>
          </cell>
          <cell r="W315" t="str">
            <v>Ingresos Laborales</v>
          </cell>
          <cell r="AC315">
            <v>236505</v>
          </cell>
          <cell r="AD315" t="str">
            <v>Ingresos Laborales</v>
          </cell>
          <cell r="AJ315">
            <v>236505</v>
          </cell>
          <cell r="AK315" t="str">
            <v>Ingresos Laborales</v>
          </cell>
          <cell r="AQ315">
            <v>236505</v>
          </cell>
          <cell r="AR315" t="str">
            <v>Ingresos Laborales</v>
          </cell>
          <cell r="AX315">
            <v>236505</v>
          </cell>
          <cell r="AY315" t="str">
            <v>Ingresos Laborales</v>
          </cell>
          <cell r="BE315">
            <v>236505</v>
          </cell>
          <cell r="BF315" t="str">
            <v>Ingresos Laborales</v>
          </cell>
          <cell r="BS315">
            <v>236505</v>
          </cell>
          <cell r="BT315" t="str">
            <v>Ingresos Laborales</v>
          </cell>
          <cell r="BZ315">
            <v>28109501</v>
          </cell>
          <cell r="CA315" t="str">
            <v>Consignaciones Pend. por Identificar</v>
          </cell>
          <cell r="CB315">
            <v>0</v>
          </cell>
          <cell r="CC315">
            <v>0</v>
          </cell>
          <cell r="CD315">
            <v>21500253</v>
          </cell>
          <cell r="CE315">
            <v>-21500253</v>
          </cell>
        </row>
        <row r="316">
          <cell r="A316">
            <v>236510</v>
          </cell>
          <cell r="B316" t="str">
            <v>Dividendos y/o Participac</v>
          </cell>
          <cell r="H316">
            <v>236510</v>
          </cell>
          <cell r="I316" t="str">
            <v>Dividendos y/o Participac</v>
          </cell>
          <cell r="O316">
            <v>236510</v>
          </cell>
          <cell r="P316" t="str">
            <v>Dividendos y/o Participac</v>
          </cell>
          <cell r="V316">
            <v>236510</v>
          </cell>
          <cell r="W316" t="str">
            <v>Dividendos y/o Participac</v>
          </cell>
          <cell r="AC316">
            <v>236510</v>
          </cell>
          <cell r="AD316" t="str">
            <v>Dividendos y/o Participac</v>
          </cell>
          <cell r="AJ316">
            <v>236510</v>
          </cell>
          <cell r="AK316" t="str">
            <v>Dividendos y/o Participac</v>
          </cell>
          <cell r="AQ316">
            <v>236510</v>
          </cell>
          <cell r="AR316" t="str">
            <v>Dividendos y/o Participac</v>
          </cell>
          <cell r="AX316">
            <v>236510</v>
          </cell>
          <cell r="AY316" t="str">
            <v>Dividendos y/o Participac</v>
          </cell>
          <cell r="BE316">
            <v>236510</v>
          </cell>
          <cell r="BF316" t="str">
            <v>Dividendos y/o Participac</v>
          </cell>
          <cell r="BS316">
            <v>236510</v>
          </cell>
          <cell r="BT316" t="str">
            <v>Dividendos y/o Participac</v>
          </cell>
          <cell r="BZ316">
            <v>28109503</v>
          </cell>
          <cell r="CA316" t="str">
            <v>Depositos de Reserva Cartera</v>
          </cell>
          <cell r="CB316">
            <v>-4801458</v>
          </cell>
          <cell r="CC316">
            <v>5635064</v>
          </cell>
          <cell r="CD316">
            <v>2994568</v>
          </cell>
          <cell r="CE316">
            <v>-2160962</v>
          </cell>
        </row>
        <row r="317">
          <cell r="A317">
            <v>236515</v>
          </cell>
          <cell r="B317" t="str">
            <v>HONORARIOS</v>
          </cell>
          <cell r="H317">
            <v>236515</v>
          </cell>
          <cell r="I317" t="str">
            <v>HONORARIOS</v>
          </cell>
          <cell r="O317">
            <v>236515</v>
          </cell>
          <cell r="P317" t="str">
            <v>HONORARIOS</v>
          </cell>
          <cell r="V317">
            <v>236515</v>
          </cell>
          <cell r="W317" t="str">
            <v>HONORARIOS</v>
          </cell>
          <cell r="AC317">
            <v>236515</v>
          </cell>
          <cell r="AD317" t="str">
            <v>HONORARIOS</v>
          </cell>
          <cell r="AJ317">
            <v>236515</v>
          </cell>
          <cell r="AK317" t="str">
            <v>HONORARIOS</v>
          </cell>
          <cell r="AQ317">
            <v>236515</v>
          </cell>
          <cell r="AR317" t="str">
            <v>HONORARIOS</v>
          </cell>
          <cell r="AX317">
            <v>236515</v>
          </cell>
          <cell r="AY317" t="str">
            <v>HONORARIOS</v>
          </cell>
          <cell r="BE317">
            <v>236515</v>
          </cell>
          <cell r="BF317" t="str">
            <v>HONORARIOS</v>
          </cell>
          <cell r="BS317">
            <v>236515</v>
          </cell>
          <cell r="BT317" t="str">
            <v>HONORARIOS</v>
          </cell>
          <cell r="BZ317">
            <v>2815</v>
          </cell>
          <cell r="CA317" t="str">
            <v>INGRESOS RECIBIDOS PARA TERCER</v>
          </cell>
          <cell r="CB317">
            <v>-1153117433</v>
          </cell>
          <cell r="CC317">
            <v>692225357</v>
          </cell>
          <cell r="CD317">
            <v>743656582</v>
          </cell>
          <cell r="CE317">
            <v>-1204548658</v>
          </cell>
        </row>
        <row r="318">
          <cell r="A318">
            <v>23651501</v>
          </cell>
          <cell r="B318" t="str">
            <v>Honorarios 10%</v>
          </cell>
          <cell r="H318">
            <v>23651501</v>
          </cell>
          <cell r="I318" t="str">
            <v>Honorarios 10%</v>
          </cell>
          <cell r="O318">
            <v>23651501</v>
          </cell>
          <cell r="P318" t="str">
            <v>Honorarios 10%</v>
          </cell>
          <cell r="V318">
            <v>23651501</v>
          </cell>
          <cell r="W318" t="str">
            <v>Honorarios 10%</v>
          </cell>
          <cell r="AC318">
            <v>23651501</v>
          </cell>
          <cell r="AD318" t="str">
            <v>Honorarios 10%</v>
          </cell>
          <cell r="AJ318">
            <v>23651501</v>
          </cell>
          <cell r="AK318" t="str">
            <v>Honorarios 10%</v>
          </cell>
          <cell r="AQ318">
            <v>23651501</v>
          </cell>
          <cell r="AR318" t="str">
            <v>Honorarios 10%</v>
          </cell>
          <cell r="AX318">
            <v>23651501</v>
          </cell>
          <cell r="AY318" t="str">
            <v>Honorarios 10%</v>
          </cell>
          <cell r="BE318">
            <v>23651501</v>
          </cell>
          <cell r="BF318" t="str">
            <v>Honorarios 10%</v>
          </cell>
          <cell r="BS318">
            <v>23651501</v>
          </cell>
          <cell r="BT318" t="str">
            <v>Honorarios 10%</v>
          </cell>
          <cell r="BZ318">
            <v>281505</v>
          </cell>
          <cell r="CA318" t="str">
            <v>VALORES RECIBIDOS PARA TERCEROS</v>
          </cell>
          <cell r="CB318">
            <v>-437311280</v>
          </cell>
          <cell r="CC318">
            <v>1725412</v>
          </cell>
          <cell r="CD318">
            <v>95609585</v>
          </cell>
          <cell r="CE318">
            <v>-531195453</v>
          </cell>
        </row>
        <row r="319">
          <cell r="A319">
            <v>23651502</v>
          </cell>
          <cell r="B319" t="str">
            <v>Honorarios 11%</v>
          </cell>
          <cell r="H319">
            <v>23651502</v>
          </cell>
          <cell r="I319" t="str">
            <v>Honorarios 11%</v>
          </cell>
          <cell r="O319">
            <v>23651502</v>
          </cell>
          <cell r="P319" t="str">
            <v>Honorarios 11%</v>
          </cell>
          <cell r="V319">
            <v>23651502</v>
          </cell>
          <cell r="W319" t="str">
            <v>Honorarios 11%</v>
          </cell>
          <cell r="AC319">
            <v>23651502</v>
          </cell>
          <cell r="AD319" t="str">
            <v>Honorarios 11%</v>
          </cell>
          <cell r="AJ319">
            <v>23651502</v>
          </cell>
          <cell r="AK319" t="str">
            <v>Honorarios 11%</v>
          </cell>
          <cell r="AQ319">
            <v>23651502</v>
          </cell>
          <cell r="AR319" t="str">
            <v>Honorarios 11%</v>
          </cell>
          <cell r="AX319">
            <v>23651502</v>
          </cell>
          <cell r="AY319" t="str">
            <v>Honorarios 11%</v>
          </cell>
          <cell r="BE319">
            <v>23651502</v>
          </cell>
          <cell r="BF319" t="str">
            <v>Honorarios 11%</v>
          </cell>
          <cell r="BS319">
            <v>23651502</v>
          </cell>
          <cell r="BT319" t="str">
            <v>Honorarios 11%</v>
          </cell>
          <cell r="BZ319">
            <v>281510</v>
          </cell>
          <cell r="CA319" t="str">
            <v>VENTA POR CUENTA DE TERCEROS</v>
          </cell>
          <cell r="CB319">
            <v>-715806153</v>
          </cell>
          <cell r="CC319">
            <v>690499945</v>
          </cell>
          <cell r="CD319">
            <v>648046997</v>
          </cell>
          <cell r="CE319">
            <v>-673353205</v>
          </cell>
        </row>
        <row r="320">
          <cell r="A320">
            <v>236520</v>
          </cell>
          <cell r="B320" t="str">
            <v>COMISIONES</v>
          </cell>
          <cell r="H320">
            <v>236520</v>
          </cell>
          <cell r="I320" t="str">
            <v>COMISIONES</v>
          </cell>
          <cell r="O320">
            <v>236520</v>
          </cell>
          <cell r="P320" t="str">
            <v>COMISIONES</v>
          </cell>
          <cell r="V320">
            <v>236520</v>
          </cell>
          <cell r="W320" t="str">
            <v>COMISIONES</v>
          </cell>
          <cell r="AC320">
            <v>236520</v>
          </cell>
          <cell r="AD320" t="str">
            <v>COMISIONES</v>
          </cell>
          <cell r="AJ320">
            <v>236520</v>
          </cell>
          <cell r="AK320" t="str">
            <v>COMISIONES</v>
          </cell>
          <cell r="AQ320">
            <v>236520</v>
          </cell>
          <cell r="AR320" t="str">
            <v>COMISIONES</v>
          </cell>
          <cell r="AX320">
            <v>236520</v>
          </cell>
          <cell r="AY320" t="str">
            <v>COMISIONES</v>
          </cell>
          <cell r="BE320">
            <v>236520</v>
          </cell>
          <cell r="BF320" t="str">
            <v>COMISIONES</v>
          </cell>
          <cell r="BS320">
            <v>236520</v>
          </cell>
          <cell r="BT320" t="str">
            <v>COMISIONES</v>
          </cell>
          <cell r="BZ320">
            <v>3</v>
          </cell>
          <cell r="CA320" t="str">
            <v>PATRIMONIO</v>
          </cell>
          <cell r="CB320">
            <v>-4794962201.7700005</v>
          </cell>
          <cell r="CC320">
            <v>0</v>
          </cell>
          <cell r="CD320">
            <v>0</v>
          </cell>
          <cell r="CE320">
            <v>-4794962201.7700005</v>
          </cell>
        </row>
        <row r="321">
          <cell r="A321">
            <v>23652001</v>
          </cell>
          <cell r="B321" t="str">
            <v>Comisiones 10%</v>
          </cell>
          <cell r="H321">
            <v>23652001</v>
          </cell>
          <cell r="I321" t="str">
            <v>Comisiones 10%</v>
          </cell>
          <cell r="O321">
            <v>23652001</v>
          </cell>
          <cell r="P321" t="str">
            <v>Comisiones 10%</v>
          </cell>
          <cell r="V321">
            <v>23652001</v>
          </cell>
          <cell r="W321" t="str">
            <v>Comisiones 10%</v>
          </cell>
          <cell r="AC321">
            <v>23652001</v>
          </cell>
          <cell r="AD321" t="str">
            <v>Comisiones 10%</v>
          </cell>
          <cell r="AJ321">
            <v>23652001</v>
          </cell>
          <cell r="AK321" t="str">
            <v>Comisiones 10%</v>
          </cell>
          <cell r="AQ321">
            <v>23652001</v>
          </cell>
          <cell r="AR321" t="str">
            <v>Comisiones 10%</v>
          </cell>
          <cell r="AX321">
            <v>23652001</v>
          </cell>
          <cell r="AY321" t="str">
            <v>Comisiones 10%</v>
          </cell>
          <cell r="BE321">
            <v>23652001</v>
          </cell>
          <cell r="BF321" t="str">
            <v>Comisiones 10%</v>
          </cell>
          <cell r="BS321">
            <v>23652001</v>
          </cell>
          <cell r="BT321" t="str">
            <v>Comisiones 10%</v>
          </cell>
          <cell r="BZ321">
            <v>31</v>
          </cell>
          <cell r="CA321" t="str">
            <v>CAPITAL SOCIAL</v>
          </cell>
          <cell r="CB321">
            <v>-142336000</v>
          </cell>
          <cell r="CC321">
            <v>0</v>
          </cell>
          <cell r="CD321">
            <v>0</v>
          </cell>
          <cell r="CE321">
            <v>-142336000</v>
          </cell>
        </row>
        <row r="322">
          <cell r="A322">
            <v>23652002</v>
          </cell>
          <cell r="B322" t="str">
            <v>Comisiones 11%</v>
          </cell>
          <cell r="H322">
            <v>23652002</v>
          </cell>
          <cell r="I322" t="str">
            <v>Comisiones 11%</v>
          </cell>
          <cell r="O322">
            <v>23652002</v>
          </cell>
          <cell r="P322" t="str">
            <v>Comisiones 11%</v>
          </cell>
          <cell r="V322">
            <v>23652002</v>
          </cell>
          <cell r="W322" t="str">
            <v>Comisiones 11%</v>
          </cell>
          <cell r="AC322">
            <v>23652002</v>
          </cell>
          <cell r="AD322" t="str">
            <v>Comisiones 11%</v>
          </cell>
          <cell r="AJ322">
            <v>23652002</v>
          </cell>
          <cell r="AK322" t="str">
            <v>Comisiones 11%</v>
          </cell>
          <cell r="AQ322">
            <v>23652002</v>
          </cell>
          <cell r="AR322" t="str">
            <v>Comisiones 11%</v>
          </cell>
          <cell r="AX322">
            <v>23652002</v>
          </cell>
          <cell r="AY322" t="str">
            <v>Comisiones 11%</v>
          </cell>
          <cell r="BE322">
            <v>23652002</v>
          </cell>
          <cell r="BF322" t="str">
            <v>Comisiones 11%</v>
          </cell>
          <cell r="BS322">
            <v>23652002</v>
          </cell>
          <cell r="BT322" t="str">
            <v>Comisiones 11%</v>
          </cell>
          <cell r="BZ322">
            <v>3105</v>
          </cell>
          <cell r="CA322" t="str">
            <v>CAPITAL SUSCRITO Y PAGADO</v>
          </cell>
          <cell r="CB322">
            <v>-142336000</v>
          </cell>
          <cell r="CC322">
            <v>0</v>
          </cell>
          <cell r="CD322">
            <v>0</v>
          </cell>
          <cell r="CE322">
            <v>-142336000</v>
          </cell>
        </row>
        <row r="323">
          <cell r="A323">
            <v>236525</v>
          </cell>
          <cell r="B323" t="str">
            <v>SERVICIOS</v>
          </cell>
          <cell r="H323">
            <v>236525</v>
          </cell>
          <cell r="I323" t="str">
            <v>SERVICIOS</v>
          </cell>
          <cell r="O323">
            <v>236525</v>
          </cell>
          <cell r="P323" t="str">
            <v>SERVICIOS</v>
          </cell>
          <cell r="V323">
            <v>236525</v>
          </cell>
          <cell r="W323" t="str">
            <v>SERVICIOS</v>
          </cell>
          <cell r="AC323">
            <v>236525</v>
          </cell>
          <cell r="AD323" t="str">
            <v>SERVICIOS</v>
          </cell>
          <cell r="AJ323">
            <v>236525</v>
          </cell>
          <cell r="AK323" t="str">
            <v>SERVICIOS</v>
          </cell>
          <cell r="AQ323">
            <v>236525</v>
          </cell>
          <cell r="AR323" t="str">
            <v>SERVICIOS</v>
          </cell>
          <cell r="AX323">
            <v>236525</v>
          </cell>
          <cell r="AY323" t="str">
            <v>SERVICIOS</v>
          </cell>
          <cell r="BE323">
            <v>236525</v>
          </cell>
          <cell r="BF323" t="str">
            <v>SERVICIOS</v>
          </cell>
          <cell r="BS323">
            <v>236525</v>
          </cell>
          <cell r="BT323" t="str">
            <v>SERVICIOS</v>
          </cell>
          <cell r="BZ323">
            <v>310505</v>
          </cell>
          <cell r="CA323" t="str">
            <v>CAPITAL AUTORIZADO</v>
          </cell>
          <cell r="CB323">
            <v>-250000000</v>
          </cell>
          <cell r="CC323">
            <v>0</v>
          </cell>
          <cell r="CD323">
            <v>0</v>
          </cell>
          <cell r="CE323">
            <v>-250000000</v>
          </cell>
        </row>
        <row r="324">
          <cell r="A324">
            <v>23652501</v>
          </cell>
          <cell r="B324" t="str">
            <v>Transporte De Carga 1%</v>
          </cell>
          <cell r="H324">
            <v>23652501</v>
          </cell>
          <cell r="I324" t="str">
            <v>Transporte De Carga 1%</v>
          </cell>
          <cell r="O324">
            <v>23652501</v>
          </cell>
          <cell r="P324" t="str">
            <v>Transporte De Carga 1%</v>
          </cell>
          <cell r="V324">
            <v>23652501</v>
          </cell>
          <cell r="W324" t="str">
            <v>Transporte De Carga 1%</v>
          </cell>
          <cell r="AC324">
            <v>23652501</v>
          </cell>
          <cell r="AD324" t="str">
            <v>Transporte De Carga 1%</v>
          </cell>
          <cell r="AJ324">
            <v>23652501</v>
          </cell>
          <cell r="AK324" t="str">
            <v>Transporte De Carga 1%</v>
          </cell>
          <cell r="AQ324">
            <v>23652501</v>
          </cell>
          <cell r="AR324" t="str">
            <v>Transporte De Carga 1%</v>
          </cell>
          <cell r="AX324">
            <v>23652501</v>
          </cell>
          <cell r="AY324" t="str">
            <v>Transporte De Carga 1%</v>
          </cell>
          <cell r="BE324">
            <v>23652501</v>
          </cell>
          <cell r="BF324" t="str">
            <v>Transporte De Carga 1%</v>
          </cell>
          <cell r="BS324">
            <v>23652501</v>
          </cell>
          <cell r="BT324" t="str">
            <v>Transporte De Carga 1%</v>
          </cell>
          <cell r="BZ324">
            <v>31050501</v>
          </cell>
          <cell r="CA324" t="str">
            <v>Capital Autorizado</v>
          </cell>
          <cell r="CB324">
            <v>-250000000</v>
          </cell>
          <cell r="CC324">
            <v>0</v>
          </cell>
          <cell r="CD324">
            <v>0</v>
          </cell>
          <cell r="CE324">
            <v>-250000000</v>
          </cell>
        </row>
        <row r="325">
          <cell r="A325">
            <v>23652502</v>
          </cell>
          <cell r="B325" t="str">
            <v>Transporte De Pasajeros 3</v>
          </cell>
          <cell r="H325">
            <v>23652502</v>
          </cell>
          <cell r="I325" t="str">
            <v>Transporte De Pasajeros 3</v>
          </cell>
          <cell r="O325">
            <v>23652502</v>
          </cell>
          <cell r="P325" t="str">
            <v>Transporte De Pasajeros 3</v>
          </cell>
          <cell r="V325">
            <v>23652502</v>
          </cell>
          <cell r="W325" t="str">
            <v>Transporte De Pasajeros 3</v>
          </cell>
          <cell r="AC325">
            <v>23652502</v>
          </cell>
          <cell r="AD325" t="str">
            <v>Transporte De Pasajeros 3</v>
          </cell>
          <cell r="AJ325">
            <v>23652502</v>
          </cell>
          <cell r="AK325" t="str">
            <v>Transporte De Pasajeros 3</v>
          </cell>
          <cell r="AQ325">
            <v>23652502</v>
          </cell>
          <cell r="AR325" t="str">
            <v>Transporte De Pasajeros 3</v>
          </cell>
          <cell r="AX325">
            <v>23652502</v>
          </cell>
          <cell r="AY325" t="str">
            <v>Transporte De Pasajeros 3</v>
          </cell>
          <cell r="BE325">
            <v>23652502</v>
          </cell>
          <cell r="BF325" t="str">
            <v>Transporte De Pasajeros 3</v>
          </cell>
          <cell r="BS325">
            <v>23652502</v>
          </cell>
          <cell r="BT325" t="str">
            <v>Transporte De Pasajeros 3</v>
          </cell>
          <cell r="BZ325">
            <v>310510</v>
          </cell>
          <cell r="CA325" t="str">
            <v>CAPITAL POR SUSCRIBIR</v>
          </cell>
          <cell r="CB325">
            <v>107664000</v>
          </cell>
          <cell r="CC325">
            <v>0</v>
          </cell>
          <cell r="CD325">
            <v>0</v>
          </cell>
          <cell r="CE325">
            <v>107664000</v>
          </cell>
        </row>
        <row r="326">
          <cell r="A326">
            <v>23652503</v>
          </cell>
          <cell r="B326" t="str">
            <v>Servicios 6%</v>
          </cell>
          <cell r="H326">
            <v>23652503</v>
          </cell>
          <cell r="I326" t="str">
            <v>Servicios 6%</v>
          </cell>
          <cell r="O326">
            <v>23652503</v>
          </cell>
          <cell r="P326" t="str">
            <v>Servicios 6%</v>
          </cell>
          <cell r="V326">
            <v>23652503</v>
          </cell>
          <cell r="W326" t="str">
            <v>Servicios 6%</v>
          </cell>
          <cell r="AC326">
            <v>23652503</v>
          </cell>
          <cell r="AD326" t="str">
            <v>Servicios 6%</v>
          </cell>
          <cell r="AJ326">
            <v>23652503</v>
          </cell>
          <cell r="AK326" t="str">
            <v>Servicios 6%</v>
          </cell>
          <cell r="AQ326">
            <v>23652503</v>
          </cell>
          <cell r="AR326" t="str">
            <v>Servicios 6%</v>
          </cell>
          <cell r="AX326">
            <v>23652503</v>
          </cell>
          <cell r="AY326" t="str">
            <v>Servicios 6%</v>
          </cell>
          <cell r="BE326">
            <v>23652503</v>
          </cell>
          <cell r="BF326" t="str">
            <v>Servicios 6%</v>
          </cell>
          <cell r="BS326">
            <v>23652503</v>
          </cell>
          <cell r="BT326" t="str">
            <v>Servicios 6%</v>
          </cell>
          <cell r="BZ326">
            <v>31051001</v>
          </cell>
          <cell r="CA326" t="str">
            <v>Capital Por Suscribir</v>
          </cell>
          <cell r="CB326">
            <v>107664000</v>
          </cell>
          <cell r="CC326">
            <v>0</v>
          </cell>
          <cell r="CD326">
            <v>0</v>
          </cell>
          <cell r="CE326">
            <v>107664000</v>
          </cell>
        </row>
        <row r="327">
          <cell r="A327">
            <v>23652504</v>
          </cell>
          <cell r="B327" t="str">
            <v>Servicios Hoteleros 3.5%</v>
          </cell>
          <cell r="H327">
            <v>23652504</v>
          </cell>
          <cell r="I327" t="str">
            <v>Servicios Hoteleros 3.5%</v>
          </cell>
          <cell r="O327">
            <v>23652504</v>
          </cell>
          <cell r="P327" t="str">
            <v>Servicios Hoteleros 3.5%</v>
          </cell>
          <cell r="V327">
            <v>23652504</v>
          </cell>
          <cell r="W327" t="str">
            <v>Servicios Hoteleros 3.5%</v>
          </cell>
          <cell r="AC327">
            <v>23652504</v>
          </cell>
          <cell r="AD327" t="str">
            <v>Servicios Hoteleros 3.5%</v>
          </cell>
          <cell r="AJ327">
            <v>23652504</v>
          </cell>
          <cell r="AK327" t="str">
            <v>Servicios Hoteleros 3.5%</v>
          </cell>
          <cell r="AQ327">
            <v>23652504</v>
          </cell>
          <cell r="AR327" t="str">
            <v>Servicios Hoteleros 3.5%</v>
          </cell>
          <cell r="AX327">
            <v>23652504</v>
          </cell>
          <cell r="AY327" t="str">
            <v>Servicios Hoteleros 3.5%</v>
          </cell>
          <cell r="BE327">
            <v>23652504</v>
          </cell>
          <cell r="BF327" t="str">
            <v>Servicios Hoteleros 3.5%</v>
          </cell>
          <cell r="BS327">
            <v>23652504</v>
          </cell>
          <cell r="BT327" t="str">
            <v>Servicios Hoteleros 3.5%</v>
          </cell>
          <cell r="BZ327">
            <v>33</v>
          </cell>
          <cell r="CA327" t="str">
            <v>RESERVAS</v>
          </cell>
          <cell r="CB327">
            <v>-71168000</v>
          </cell>
          <cell r="CC327">
            <v>0</v>
          </cell>
          <cell r="CD327">
            <v>0</v>
          </cell>
          <cell r="CE327">
            <v>-71168000</v>
          </cell>
        </row>
        <row r="328">
          <cell r="A328">
            <v>23652505</v>
          </cell>
          <cell r="B328" t="str">
            <v>Aseo y/o Vigilancia 2%</v>
          </cell>
          <cell r="H328">
            <v>23652505</v>
          </cell>
          <cell r="I328" t="str">
            <v>Aseo y/o Vigilancia 2%</v>
          </cell>
          <cell r="O328">
            <v>23652505</v>
          </cell>
          <cell r="P328" t="str">
            <v>Aseo y/o Vigilancia 2%</v>
          </cell>
          <cell r="V328">
            <v>23652505</v>
          </cell>
          <cell r="W328" t="str">
            <v>Aseo y/o Vigilancia 2%</v>
          </cell>
          <cell r="AC328">
            <v>23652505</v>
          </cell>
          <cell r="AD328" t="str">
            <v>Aseo y/o Vigilancia 2%</v>
          </cell>
          <cell r="AJ328">
            <v>23652505</v>
          </cell>
          <cell r="AK328" t="str">
            <v>Aseo y/o Vigilancia 2%</v>
          </cell>
          <cell r="AQ328">
            <v>23652505</v>
          </cell>
          <cell r="AR328" t="str">
            <v>Aseo y/o Vigilancia 2%</v>
          </cell>
          <cell r="AX328">
            <v>23652505</v>
          </cell>
          <cell r="AY328" t="str">
            <v>Aseo y/o Vigilancia 2%</v>
          </cell>
          <cell r="BE328">
            <v>23652505</v>
          </cell>
          <cell r="BF328" t="str">
            <v>Aseo y/o Vigilancia 2%</v>
          </cell>
          <cell r="BS328">
            <v>23652505</v>
          </cell>
          <cell r="BT328" t="str">
            <v>Aseo y/o Vigilancia 2%</v>
          </cell>
          <cell r="BZ328">
            <v>3305</v>
          </cell>
          <cell r="CA328" t="str">
            <v>OBLIGATORIAS</v>
          </cell>
          <cell r="CB328">
            <v>-71168000</v>
          </cell>
          <cell r="CC328">
            <v>0</v>
          </cell>
          <cell r="CD328">
            <v>0</v>
          </cell>
          <cell r="CE328">
            <v>-71168000</v>
          </cell>
        </row>
        <row r="329">
          <cell r="A329">
            <v>23652506</v>
          </cell>
          <cell r="B329" t="str">
            <v>Servicios 4%</v>
          </cell>
          <cell r="H329">
            <v>23652506</v>
          </cell>
          <cell r="I329" t="str">
            <v>Servicios 4%</v>
          </cell>
          <cell r="O329">
            <v>23652506</v>
          </cell>
          <cell r="P329" t="str">
            <v>Servicios 4%</v>
          </cell>
          <cell r="V329">
            <v>23652506</v>
          </cell>
          <cell r="W329" t="str">
            <v>Servicios 4%</v>
          </cell>
          <cell r="AC329">
            <v>23652506</v>
          </cell>
          <cell r="AD329" t="str">
            <v>Servicios 4%</v>
          </cell>
          <cell r="AJ329">
            <v>23652506</v>
          </cell>
          <cell r="AK329" t="str">
            <v>Servicios 4%</v>
          </cell>
          <cell r="AQ329">
            <v>23652506</v>
          </cell>
          <cell r="AR329" t="str">
            <v>Servicios 4%</v>
          </cell>
          <cell r="AX329">
            <v>23652506</v>
          </cell>
          <cell r="AY329" t="str">
            <v>Servicios 4%</v>
          </cell>
          <cell r="BE329">
            <v>23652506</v>
          </cell>
          <cell r="BF329" t="str">
            <v>Servicios 4%</v>
          </cell>
          <cell r="BS329">
            <v>23652506</v>
          </cell>
          <cell r="BT329" t="str">
            <v>Servicios 4%</v>
          </cell>
          <cell r="BZ329">
            <v>330505</v>
          </cell>
          <cell r="CA329" t="str">
            <v>RESERVA LEGAL</v>
          </cell>
          <cell r="CB329">
            <v>-71168000</v>
          </cell>
          <cell r="CC329">
            <v>0</v>
          </cell>
          <cell r="CD329">
            <v>0</v>
          </cell>
          <cell r="CE329">
            <v>-71168000</v>
          </cell>
        </row>
        <row r="330">
          <cell r="A330">
            <v>23652507</v>
          </cell>
          <cell r="B330" t="str">
            <v>Servicios Construcción 1%</v>
          </cell>
          <cell r="H330">
            <v>23652507</v>
          </cell>
          <cell r="I330" t="str">
            <v>Servicios Construcción 1%</v>
          </cell>
          <cell r="O330">
            <v>23652507</v>
          </cell>
          <cell r="P330" t="str">
            <v>Servicios Construcción 1%</v>
          </cell>
          <cell r="V330">
            <v>23652507</v>
          </cell>
          <cell r="W330" t="str">
            <v>Servicios Construcción 1%</v>
          </cell>
          <cell r="AC330">
            <v>23652507</v>
          </cell>
          <cell r="AD330" t="str">
            <v>Servicios Construcción 1%</v>
          </cell>
          <cell r="AJ330">
            <v>23652507</v>
          </cell>
          <cell r="AK330" t="str">
            <v>Servicios Construcción 1%</v>
          </cell>
          <cell r="AQ330">
            <v>23652507</v>
          </cell>
          <cell r="AR330" t="str">
            <v>Servicios Construcción 1%</v>
          </cell>
          <cell r="AX330">
            <v>23652507</v>
          </cell>
          <cell r="AY330" t="str">
            <v>Servicios Construcción 1%</v>
          </cell>
          <cell r="BE330">
            <v>23652507</v>
          </cell>
          <cell r="BF330" t="str">
            <v>Servicios Construcción 1%</v>
          </cell>
          <cell r="BS330">
            <v>23652507</v>
          </cell>
          <cell r="BT330" t="str">
            <v>Servicios Construcción 1%</v>
          </cell>
          <cell r="BZ330">
            <v>34</v>
          </cell>
          <cell r="CA330" t="str">
            <v>REVALORIZACION DEL PATRIMONIO</v>
          </cell>
          <cell r="CB330">
            <v>-1066710332</v>
          </cell>
          <cell r="CC330">
            <v>0</v>
          </cell>
          <cell r="CD330">
            <v>0</v>
          </cell>
          <cell r="CE330">
            <v>-1066710332</v>
          </cell>
        </row>
        <row r="331">
          <cell r="A331">
            <v>236530</v>
          </cell>
          <cell r="B331" t="str">
            <v>ARRENDAMIENTOS</v>
          </cell>
          <cell r="H331">
            <v>236530</v>
          </cell>
          <cell r="I331" t="str">
            <v>ARRENDAMIENTOS</v>
          </cell>
          <cell r="O331">
            <v>236530</v>
          </cell>
          <cell r="P331" t="str">
            <v>ARRENDAMIENTOS</v>
          </cell>
          <cell r="V331">
            <v>236530</v>
          </cell>
          <cell r="W331" t="str">
            <v>ARRENDAMIENTOS</v>
          </cell>
          <cell r="AC331">
            <v>236530</v>
          </cell>
          <cell r="AD331" t="str">
            <v>ARRENDAMIENTOS</v>
          </cell>
          <cell r="AJ331">
            <v>236530</v>
          </cell>
          <cell r="AK331" t="str">
            <v>ARRENDAMIENTOS</v>
          </cell>
          <cell r="AQ331">
            <v>236530</v>
          </cell>
          <cell r="AR331" t="str">
            <v>ARRENDAMIENTOS</v>
          </cell>
          <cell r="AX331">
            <v>236530</v>
          </cell>
          <cell r="AY331" t="str">
            <v>ARRENDAMIENTOS</v>
          </cell>
          <cell r="BE331">
            <v>236530</v>
          </cell>
          <cell r="BF331" t="str">
            <v>ARRENDAMIENTOS</v>
          </cell>
          <cell r="BS331">
            <v>236530</v>
          </cell>
          <cell r="BT331" t="str">
            <v>ARRENDAMIENTOS</v>
          </cell>
          <cell r="BZ331">
            <v>3405</v>
          </cell>
          <cell r="CA331" t="str">
            <v>DE CAPITAL SOCIAL</v>
          </cell>
          <cell r="CB331">
            <v>-1046710332</v>
          </cell>
          <cell r="CC331">
            <v>0</v>
          </cell>
          <cell r="CD331">
            <v>0</v>
          </cell>
          <cell r="CE331">
            <v>-1046710332</v>
          </cell>
        </row>
        <row r="332">
          <cell r="A332">
            <v>23653001</v>
          </cell>
          <cell r="B332" t="str">
            <v>Arrendamientos Bienes Mue</v>
          </cell>
          <cell r="H332">
            <v>23653001</v>
          </cell>
          <cell r="I332" t="str">
            <v>Arrendamientos Bienes Mue</v>
          </cell>
          <cell r="O332">
            <v>23653001</v>
          </cell>
          <cell r="P332" t="str">
            <v>Arrendamientos Bienes Mue</v>
          </cell>
          <cell r="V332">
            <v>23653001</v>
          </cell>
          <cell r="W332" t="str">
            <v>Arrendamientos Bienes Mue</v>
          </cell>
          <cell r="AC332">
            <v>23653001</v>
          </cell>
          <cell r="AD332" t="str">
            <v>Arrendamientos Bienes Mue</v>
          </cell>
          <cell r="AJ332">
            <v>23653001</v>
          </cell>
          <cell r="AK332" t="str">
            <v>Arrendamientos Bienes Mue</v>
          </cell>
          <cell r="AQ332">
            <v>23653001</v>
          </cell>
          <cell r="AR332" t="str">
            <v>Arrendamientos Bienes Mue</v>
          </cell>
          <cell r="AX332">
            <v>23653001</v>
          </cell>
          <cell r="AY332" t="str">
            <v>Arrendamientos Bienes Mue</v>
          </cell>
          <cell r="BE332">
            <v>23653001</v>
          </cell>
          <cell r="BF332" t="str">
            <v>Arrendamientos Bienes Mue</v>
          </cell>
          <cell r="BS332">
            <v>23653001</v>
          </cell>
          <cell r="BT332" t="str">
            <v>Arrendamientos Bienes Mue</v>
          </cell>
          <cell r="BZ332">
            <v>340505</v>
          </cell>
          <cell r="CA332" t="str">
            <v>DE CAPITAL SOCIAL</v>
          </cell>
          <cell r="CB332">
            <v>-469818390</v>
          </cell>
          <cell r="CC332">
            <v>0</v>
          </cell>
          <cell r="CD332">
            <v>0</v>
          </cell>
          <cell r="CE332">
            <v>-469818390</v>
          </cell>
        </row>
        <row r="333">
          <cell r="A333">
            <v>23653002</v>
          </cell>
          <cell r="B333" t="str">
            <v>Arrendamientos Bienes Inm</v>
          </cell>
          <cell r="H333">
            <v>23653002</v>
          </cell>
          <cell r="I333" t="str">
            <v>Arrendamientos Bienes Inm</v>
          </cell>
          <cell r="O333">
            <v>23653002</v>
          </cell>
          <cell r="P333" t="str">
            <v>Arrendamientos Bienes Inm</v>
          </cell>
          <cell r="V333">
            <v>23653002</v>
          </cell>
          <cell r="W333" t="str">
            <v>Arrendamientos Bienes Inm</v>
          </cell>
          <cell r="AC333">
            <v>23653002</v>
          </cell>
          <cell r="AD333" t="str">
            <v>Arrendamientos Bienes Inm</v>
          </cell>
          <cell r="AJ333">
            <v>23653002</v>
          </cell>
          <cell r="AK333" t="str">
            <v>Arrendamientos Bienes Inm</v>
          </cell>
          <cell r="AQ333">
            <v>23653002</v>
          </cell>
          <cell r="AR333" t="str">
            <v>Arrendamientos Bienes Inm</v>
          </cell>
          <cell r="AX333">
            <v>23653002</v>
          </cell>
          <cell r="AY333" t="str">
            <v>Arrendamientos Bienes Inm</v>
          </cell>
          <cell r="BE333">
            <v>23653002</v>
          </cell>
          <cell r="BF333" t="str">
            <v>Arrendamientos Bienes Inm</v>
          </cell>
          <cell r="BS333">
            <v>23653002</v>
          </cell>
          <cell r="BT333" t="str">
            <v>Arrendamientos Bienes Inm</v>
          </cell>
          <cell r="BZ333">
            <v>340515</v>
          </cell>
          <cell r="CA333" t="str">
            <v>DE RESERVAS</v>
          </cell>
          <cell r="CB333">
            <v>-157674778</v>
          </cell>
          <cell r="CC333">
            <v>0</v>
          </cell>
          <cell r="CD333">
            <v>0</v>
          </cell>
          <cell r="CE333">
            <v>-157674778</v>
          </cell>
        </row>
        <row r="334">
          <cell r="A334">
            <v>236535</v>
          </cell>
          <cell r="B334" t="str">
            <v>RENDIMIENTOS FINANCIEROS</v>
          </cell>
          <cell r="H334">
            <v>236535</v>
          </cell>
          <cell r="I334" t="str">
            <v>RENDIMIENTOS FINANCIEROS</v>
          </cell>
          <cell r="O334">
            <v>236535</v>
          </cell>
          <cell r="P334" t="str">
            <v>RENDIMIENTOS FINANCIEROS</v>
          </cell>
          <cell r="V334">
            <v>236535</v>
          </cell>
          <cell r="W334" t="str">
            <v>RENDIMIENTOS FINANCIEROS</v>
          </cell>
          <cell r="AC334">
            <v>236535</v>
          </cell>
          <cell r="AD334" t="str">
            <v>RENDIMIENTOS FINANCIEROS</v>
          </cell>
          <cell r="AJ334">
            <v>236535</v>
          </cell>
          <cell r="AK334" t="str">
            <v>RENDIMIENTOS FINANCIEROS</v>
          </cell>
          <cell r="AQ334">
            <v>236535</v>
          </cell>
          <cell r="AR334" t="str">
            <v>RENDIMIENTOS FINANCIEROS</v>
          </cell>
          <cell r="AX334">
            <v>236535</v>
          </cell>
          <cell r="AY334" t="str">
            <v>RENDIMIENTOS FINANCIEROS</v>
          </cell>
          <cell r="BE334">
            <v>236535</v>
          </cell>
          <cell r="BF334" t="str">
            <v>RENDIMIENTOS FINANCIEROS</v>
          </cell>
          <cell r="BS334">
            <v>236535</v>
          </cell>
          <cell r="BT334" t="str">
            <v>RENDIMIENTOS FINANCIEROS</v>
          </cell>
          <cell r="BZ334">
            <v>340520</v>
          </cell>
          <cell r="CA334" t="str">
            <v>DE RESULTADO DE EJERC. ANTERIORES</v>
          </cell>
          <cell r="CB334">
            <v>-312177803</v>
          </cell>
          <cell r="CC334">
            <v>0</v>
          </cell>
          <cell r="CD334">
            <v>0</v>
          </cell>
          <cell r="CE334">
            <v>-312177803</v>
          </cell>
        </row>
        <row r="335">
          <cell r="A335">
            <v>236540</v>
          </cell>
          <cell r="B335" t="str">
            <v>COMPRAS</v>
          </cell>
          <cell r="H335">
            <v>236540</v>
          </cell>
          <cell r="I335" t="str">
            <v>COMPRAS</v>
          </cell>
          <cell r="O335">
            <v>236540</v>
          </cell>
          <cell r="P335" t="str">
            <v>COMPRAS</v>
          </cell>
          <cell r="V335">
            <v>236540</v>
          </cell>
          <cell r="W335" t="str">
            <v>COMPRAS</v>
          </cell>
          <cell r="AC335">
            <v>236540</v>
          </cell>
          <cell r="AD335" t="str">
            <v>COMPRAS</v>
          </cell>
          <cell r="AJ335">
            <v>236540</v>
          </cell>
          <cell r="AK335" t="str">
            <v>COMPRAS</v>
          </cell>
          <cell r="AQ335">
            <v>236540</v>
          </cell>
          <cell r="AR335" t="str">
            <v>COMPRAS</v>
          </cell>
          <cell r="AX335">
            <v>236540</v>
          </cell>
          <cell r="AY335" t="str">
            <v>COMPRAS</v>
          </cell>
          <cell r="BE335">
            <v>236540</v>
          </cell>
          <cell r="BF335" t="str">
            <v>COMPRAS</v>
          </cell>
          <cell r="BS335">
            <v>236540</v>
          </cell>
          <cell r="BT335" t="str">
            <v>COMPRAS</v>
          </cell>
          <cell r="BZ335">
            <v>340530</v>
          </cell>
          <cell r="CA335" t="str">
            <v>DE SANEAMIENTO FISCAL</v>
          </cell>
          <cell r="CB335">
            <v>-107039361</v>
          </cell>
          <cell r="CC335">
            <v>0</v>
          </cell>
          <cell r="CD335">
            <v>0</v>
          </cell>
          <cell r="CE335">
            <v>-107039361</v>
          </cell>
        </row>
        <row r="336">
          <cell r="A336">
            <v>23654001</v>
          </cell>
          <cell r="B336" t="str">
            <v>Compras 1.5%</v>
          </cell>
          <cell r="H336">
            <v>23654001</v>
          </cell>
          <cell r="I336" t="str">
            <v>Compras 1.5%</v>
          </cell>
          <cell r="O336">
            <v>23654001</v>
          </cell>
          <cell r="P336" t="str">
            <v>Compras 1.5%</v>
          </cell>
          <cell r="V336">
            <v>23654001</v>
          </cell>
          <cell r="W336" t="str">
            <v>Compras 1.5%</v>
          </cell>
          <cell r="AC336">
            <v>23654001</v>
          </cell>
          <cell r="AD336" t="str">
            <v>Compras 1.5%</v>
          </cell>
          <cell r="AJ336">
            <v>23654001</v>
          </cell>
          <cell r="AK336" t="str">
            <v>Compras 1.5%</v>
          </cell>
          <cell r="AQ336">
            <v>23654001</v>
          </cell>
          <cell r="AR336" t="str">
            <v>Compras 1.5%</v>
          </cell>
          <cell r="AX336">
            <v>23654001</v>
          </cell>
          <cell r="AY336" t="str">
            <v>Compras 1.5%</v>
          </cell>
          <cell r="BE336">
            <v>23654001</v>
          </cell>
          <cell r="BF336" t="str">
            <v>Compras 1.5%</v>
          </cell>
          <cell r="BS336">
            <v>23654001</v>
          </cell>
          <cell r="BT336" t="str">
            <v>Compras 1.5%</v>
          </cell>
          <cell r="BZ336">
            <v>3410</v>
          </cell>
          <cell r="CA336" t="str">
            <v>SANEAMIENTO FISCAL</v>
          </cell>
          <cell r="CB336">
            <v>-20000000</v>
          </cell>
          <cell r="CC336">
            <v>0</v>
          </cell>
          <cell r="CD336">
            <v>0</v>
          </cell>
          <cell r="CE336">
            <v>-20000000</v>
          </cell>
        </row>
        <row r="337">
          <cell r="A337">
            <v>23654002</v>
          </cell>
          <cell r="B337" t="str">
            <v>Compras 3.5%</v>
          </cell>
          <cell r="H337">
            <v>23654002</v>
          </cell>
          <cell r="I337" t="str">
            <v>Compras 3.5%</v>
          </cell>
          <cell r="O337">
            <v>23654002</v>
          </cell>
          <cell r="P337" t="str">
            <v>Compras 3.5%</v>
          </cell>
          <cell r="V337">
            <v>23654002</v>
          </cell>
          <cell r="W337" t="str">
            <v>Compras 3.5%</v>
          </cell>
          <cell r="AC337">
            <v>23654002</v>
          </cell>
          <cell r="AD337" t="str">
            <v>Compras 3.5%</v>
          </cell>
          <cell r="AJ337">
            <v>23654002</v>
          </cell>
          <cell r="AK337" t="str">
            <v>Compras 3.5%</v>
          </cell>
          <cell r="AQ337">
            <v>23654002</v>
          </cell>
          <cell r="AR337" t="str">
            <v>Compras 3.5%</v>
          </cell>
          <cell r="AX337">
            <v>23654002</v>
          </cell>
          <cell r="AY337" t="str">
            <v>Compras 3.5%</v>
          </cell>
          <cell r="BE337">
            <v>23654002</v>
          </cell>
          <cell r="BF337" t="str">
            <v>Compras 3.5%</v>
          </cell>
          <cell r="BS337">
            <v>23654002</v>
          </cell>
          <cell r="BT337" t="str">
            <v>Compras 3.5%</v>
          </cell>
          <cell r="BZ337">
            <v>341001</v>
          </cell>
          <cell r="CA337" t="str">
            <v>DE ACTIVOS</v>
          </cell>
          <cell r="CB337">
            <v>-20000000</v>
          </cell>
          <cell r="CC337">
            <v>0</v>
          </cell>
          <cell r="CD337">
            <v>0</v>
          </cell>
          <cell r="CE337">
            <v>-20000000</v>
          </cell>
        </row>
        <row r="338">
          <cell r="A338">
            <v>23654003</v>
          </cell>
          <cell r="B338" t="str">
            <v>Compras 0.1%</v>
          </cell>
          <cell r="H338">
            <v>23654003</v>
          </cell>
          <cell r="I338" t="str">
            <v>Compras 0.1%</v>
          </cell>
          <cell r="O338">
            <v>23654003</v>
          </cell>
          <cell r="P338" t="str">
            <v>Compras 0.1%</v>
          </cell>
          <cell r="V338">
            <v>23654003</v>
          </cell>
          <cell r="W338" t="str">
            <v>Compras 0.1%</v>
          </cell>
          <cell r="AC338">
            <v>23654003</v>
          </cell>
          <cell r="AD338" t="str">
            <v>Compras 0.1%</v>
          </cell>
          <cell r="AJ338">
            <v>23654003</v>
          </cell>
          <cell r="AK338" t="str">
            <v>Compras 0.1%</v>
          </cell>
          <cell r="AQ338">
            <v>23654003</v>
          </cell>
          <cell r="AR338" t="str">
            <v>Compras 0.1%</v>
          </cell>
          <cell r="AX338">
            <v>23654003</v>
          </cell>
          <cell r="AY338" t="str">
            <v>Compras 0.1%</v>
          </cell>
          <cell r="BE338">
            <v>23654003</v>
          </cell>
          <cell r="BF338" t="str">
            <v>Compras 0.1%</v>
          </cell>
          <cell r="BS338">
            <v>23654003</v>
          </cell>
          <cell r="BT338" t="str">
            <v>Compras 0.1%</v>
          </cell>
          <cell r="BZ338">
            <v>36</v>
          </cell>
          <cell r="CA338" t="str">
            <v>RESULTADOS DEL EJERCICIO</v>
          </cell>
          <cell r="CB338">
            <v>0</v>
          </cell>
          <cell r="CC338">
            <v>0</v>
          </cell>
          <cell r="CD338">
            <v>0</v>
          </cell>
          <cell r="CE338">
            <v>0</v>
          </cell>
        </row>
        <row r="339">
          <cell r="A339">
            <v>236565</v>
          </cell>
          <cell r="B339" t="str">
            <v>POR IMPUESTO DE TIEMBRE</v>
          </cell>
          <cell r="H339">
            <v>236565</v>
          </cell>
          <cell r="I339" t="str">
            <v>POR IMPUESTO DE TIEMBRE</v>
          </cell>
          <cell r="O339">
            <v>236565</v>
          </cell>
          <cell r="P339" t="str">
            <v>POR IMPUESTO DE TIEMBRE</v>
          </cell>
          <cell r="V339">
            <v>236565</v>
          </cell>
          <cell r="W339" t="str">
            <v>POR IMPUESTO DE TIEMBRE</v>
          </cell>
          <cell r="AC339">
            <v>236565</v>
          </cell>
          <cell r="AD339" t="str">
            <v>POR IMPUESTO DE TIEMBRE</v>
          </cell>
          <cell r="AJ339">
            <v>236565</v>
          </cell>
          <cell r="AK339" t="str">
            <v>POR IMPUESTO DE TIEMBRE</v>
          </cell>
          <cell r="AQ339">
            <v>236565</v>
          </cell>
          <cell r="AR339" t="str">
            <v>POR IMPUESTO DE TIEMBRE</v>
          </cell>
          <cell r="AX339">
            <v>236565</v>
          </cell>
          <cell r="AY339" t="str">
            <v>POR IMPUESTO DE TIEMBRE</v>
          </cell>
          <cell r="BE339">
            <v>236565</v>
          </cell>
          <cell r="BF339" t="str">
            <v>POR IMPUESTO DE TIEMBRE</v>
          </cell>
          <cell r="BS339">
            <v>236565</v>
          </cell>
          <cell r="BT339" t="str">
            <v>POR IMPUESTO DE TIEMBRE</v>
          </cell>
          <cell r="BZ339">
            <v>3605</v>
          </cell>
          <cell r="CA339" t="str">
            <v>UTILIDAD DEL EJERCICIO</v>
          </cell>
          <cell r="CB339">
            <v>0</v>
          </cell>
          <cell r="CC339">
            <v>0</v>
          </cell>
          <cell r="CD339">
            <v>0</v>
          </cell>
          <cell r="CE339">
            <v>0</v>
          </cell>
        </row>
        <row r="340">
          <cell r="A340">
            <v>236570</v>
          </cell>
          <cell r="B340" t="str">
            <v>OTRAS RETENCIONES Y PATRI</v>
          </cell>
          <cell r="H340">
            <v>236570</v>
          </cell>
          <cell r="I340" t="str">
            <v>OTRAS RETENCIONES Y PATRI</v>
          </cell>
          <cell r="O340">
            <v>236570</v>
          </cell>
          <cell r="P340" t="str">
            <v>OTRAS RETENCIONES Y PATRI</v>
          </cell>
          <cell r="V340">
            <v>236570</v>
          </cell>
          <cell r="W340" t="str">
            <v>OTRAS RETENCIONES Y PATRI</v>
          </cell>
          <cell r="AC340">
            <v>236570</v>
          </cell>
          <cell r="AD340" t="str">
            <v>OTRAS RETENCIONES Y PATRI</v>
          </cell>
          <cell r="AJ340">
            <v>236570</v>
          </cell>
          <cell r="AK340" t="str">
            <v>OTRAS RETENCIONES Y PATRI</v>
          </cell>
          <cell r="AQ340">
            <v>236570</v>
          </cell>
          <cell r="AR340" t="str">
            <v>OTRAS RETENCIONES Y PATRI</v>
          </cell>
          <cell r="AX340">
            <v>236570</v>
          </cell>
          <cell r="AY340" t="str">
            <v>OTRAS RETENCIONES Y PATRI</v>
          </cell>
          <cell r="BE340">
            <v>236570</v>
          </cell>
          <cell r="BF340" t="str">
            <v>OTRAS RETENCIONES Y PATRI</v>
          </cell>
          <cell r="BS340">
            <v>236570</v>
          </cell>
          <cell r="BT340" t="str">
            <v>OTRAS RETENCIONES Y PATRI</v>
          </cell>
          <cell r="BZ340">
            <v>360505</v>
          </cell>
          <cell r="CA340" t="str">
            <v>UTILIDAD DEL EJERCICIO</v>
          </cell>
          <cell r="CB340">
            <v>0</v>
          </cell>
          <cell r="CC340">
            <v>0</v>
          </cell>
          <cell r="CD340">
            <v>0</v>
          </cell>
          <cell r="CE340">
            <v>0</v>
          </cell>
        </row>
        <row r="341">
          <cell r="A341">
            <v>23657001</v>
          </cell>
          <cell r="B341" t="str">
            <v>Otras Retenciones y Patri</v>
          </cell>
          <cell r="H341">
            <v>23657001</v>
          </cell>
          <cell r="I341" t="str">
            <v>Otras Retenciones y Patri</v>
          </cell>
          <cell r="O341">
            <v>23657001</v>
          </cell>
          <cell r="P341" t="str">
            <v>Otras Retenciones y Patri</v>
          </cell>
          <cell r="V341">
            <v>23657001</v>
          </cell>
          <cell r="W341" t="str">
            <v>Otras Retenciones y Patri</v>
          </cell>
          <cell r="AC341">
            <v>23657001</v>
          </cell>
          <cell r="AD341" t="str">
            <v>Otras Retenciones y Patri</v>
          </cell>
          <cell r="AJ341">
            <v>23657001</v>
          </cell>
          <cell r="AK341" t="str">
            <v>Otras Retenciones y Patri</v>
          </cell>
          <cell r="AQ341">
            <v>23657001</v>
          </cell>
          <cell r="AR341" t="str">
            <v>Otras Retenciones y Patri</v>
          </cell>
          <cell r="AX341">
            <v>23657001</v>
          </cell>
          <cell r="AY341" t="str">
            <v>Otras Retenciones y Patri</v>
          </cell>
          <cell r="BE341">
            <v>23657001</v>
          </cell>
          <cell r="BF341" t="str">
            <v>Otras Retenciones y Patri</v>
          </cell>
          <cell r="BS341">
            <v>23657001</v>
          </cell>
          <cell r="BT341" t="str">
            <v>Otras Retenciones y Patri</v>
          </cell>
          <cell r="BZ341">
            <v>37</v>
          </cell>
          <cell r="CA341" t="str">
            <v>RESULTADOS DE EJERCICIOS ANTER</v>
          </cell>
          <cell r="CB341">
            <v>-607634646.76999998</v>
          </cell>
          <cell r="CC341">
            <v>0</v>
          </cell>
          <cell r="CD341">
            <v>0</v>
          </cell>
          <cell r="CE341">
            <v>-607634646.76999998</v>
          </cell>
        </row>
        <row r="342">
          <cell r="A342">
            <v>236571</v>
          </cell>
          <cell r="B342" t="str">
            <v>PAGO DE RETEFUENTE</v>
          </cell>
          <cell r="H342">
            <v>236571</v>
          </cell>
          <cell r="I342" t="str">
            <v>PAGO DE RETEFUENTE</v>
          </cell>
          <cell r="O342">
            <v>236571</v>
          </cell>
          <cell r="P342" t="str">
            <v>PAGO DE RETEFUENTE</v>
          </cell>
          <cell r="V342">
            <v>236571</v>
          </cell>
          <cell r="W342" t="str">
            <v>PAGO DE RETEFUENTE</v>
          </cell>
          <cell r="AC342">
            <v>236571</v>
          </cell>
          <cell r="AD342" t="str">
            <v>PAGO DE RETEFUENTE</v>
          </cell>
          <cell r="AJ342">
            <v>236571</v>
          </cell>
          <cell r="AK342" t="str">
            <v>PAGO DE RETEFUENTE</v>
          </cell>
          <cell r="AQ342">
            <v>236571</v>
          </cell>
          <cell r="AR342" t="str">
            <v>PAGO DE RETEFUENTE</v>
          </cell>
          <cell r="AX342">
            <v>236571</v>
          </cell>
          <cell r="AY342" t="str">
            <v>PAGO DE RETEFUENTE</v>
          </cell>
          <cell r="BE342">
            <v>236571</v>
          </cell>
          <cell r="BF342" t="str">
            <v>PAGO DE RETEFUENTE</v>
          </cell>
          <cell r="BS342">
            <v>236571</v>
          </cell>
          <cell r="BT342" t="str">
            <v>PAGO DE RETEFUENTE</v>
          </cell>
          <cell r="BZ342">
            <v>3705</v>
          </cell>
          <cell r="CA342" t="str">
            <v>UTILIDADES O EXCEDENTES ACUMUL</v>
          </cell>
          <cell r="CB342">
            <v>-607634646.76999998</v>
          </cell>
          <cell r="CC342">
            <v>0</v>
          </cell>
          <cell r="CD342">
            <v>0</v>
          </cell>
          <cell r="CE342">
            <v>-607634646.76999998</v>
          </cell>
        </row>
        <row r="343">
          <cell r="A343">
            <v>236572</v>
          </cell>
          <cell r="B343" t="str">
            <v>OTROS</v>
          </cell>
          <cell r="H343">
            <v>236572</v>
          </cell>
          <cell r="I343" t="str">
            <v>OTROS</v>
          </cell>
          <cell r="O343">
            <v>236572</v>
          </cell>
          <cell r="P343" t="str">
            <v>OTROS</v>
          </cell>
          <cell r="V343">
            <v>236572</v>
          </cell>
          <cell r="W343" t="str">
            <v>OTROS</v>
          </cell>
          <cell r="AC343">
            <v>236572</v>
          </cell>
          <cell r="AD343" t="str">
            <v>OTROS</v>
          </cell>
          <cell r="AJ343">
            <v>236572</v>
          </cell>
          <cell r="AK343" t="str">
            <v>OTROS</v>
          </cell>
          <cell r="AQ343">
            <v>236572</v>
          </cell>
          <cell r="AR343" t="str">
            <v>OTROS</v>
          </cell>
          <cell r="AX343">
            <v>236572</v>
          </cell>
          <cell r="AY343" t="str">
            <v>OTROS</v>
          </cell>
          <cell r="BE343">
            <v>236572</v>
          </cell>
          <cell r="BF343" t="str">
            <v>OTROS</v>
          </cell>
          <cell r="BS343">
            <v>236572</v>
          </cell>
          <cell r="BT343" t="str">
            <v>OTROS</v>
          </cell>
          <cell r="BZ343">
            <v>370505</v>
          </cell>
          <cell r="CA343" t="str">
            <v>UTILIDADES O EXCEDENTES ACUMULADOS</v>
          </cell>
          <cell r="CB343">
            <v>-607634646.76999998</v>
          </cell>
          <cell r="CC343">
            <v>0</v>
          </cell>
          <cell r="CD343">
            <v>0</v>
          </cell>
          <cell r="CE343">
            <v>-607634646.76999998</v>
          </cell>
        </row>
        <row r="344">
          <cell r="A344">
            <v>236575</v>
          </cell>
          <cell r="B344" t="str">
            <v>AUTORRETENCION DE RENTA</v>
          </cell>
          <cell r="H344">
            <v>236575</v>
          </cell>
          <cell r="I344" t="str">
            <v>AUTORRETENCION DE RENTA</v>
          </cell>
          <cell r="O344">
            <v>236575</v>
          </cell>
          <cell r="P344" t="str">
            <v>AUTORRETENCION DE RENTA</v>
          </cell>
          <cell r="V344">
            <v>236575</v>
          </cell>
          <cell r="W344" t="str">
            <v>AUTORRETENCION DE RENTA</v>
          </cell>
          <cell r="AC344">
            <v>236575</v>
          </cell>
          <cell r="AD344" t="str">
            <v>AUTORRETENCION DE RENTA</v>
          </cell>
          <cell r="AJ344">
            <v>236575</v>
          </cell>
          <cell r="AK344" t="str">
            <v>AUTORRETENCION DE RENTA</v>
          </cell>
          <cell r="AQ344">
            <v>236575</v>
          </cell>
          <cell r="AR344" t="str">
            <v>AUTORRETENCION DE RENTA</v>
          </cell>
          <cell r="AX344">
            <v>236575</v>
          </cell>
          <cell r="AY344" t="str">
            <v>AUTORRETENCION DE RENTA</v>
          </cell>
          <cell r="BE344">
            <v>236575</v>
          </cell>
          <cell r="BF344" t="str">
            <v>AUTORRETENCION DE RENTA</v>
          </cell>
          <cell r="BS344">
            <v>236575</v>
          </cell>
          <cell r="BT344" t="str">
            <v>AUTORRETENCION DE RENTA</v>
          </cell>
          <cell r="BZ344">
            <v>37050501</v>
          </cell>
          <cell r="CA344" t="str">
            <v>UTILIDAD OPERACIONAL CONTABLE</v>
          </cell>
          <cell r="CB344">
            <v>-607634646.76999998</v>
          </cell>
          <cell r="CC344">
            <v>0</v>
          </cell>
          <cell r="CD344">
            <v>0</v>
          </cell>
          <cell r="CE344">
            <v>-607634646.76999998</v>
          </cell>
        </row>
        <row r="345">
          <cell r="A345">
            <v>23657501</v>
          </cell>
          <cell r="B345" t="str">
            <v>Autorret 3.5% Ingresos Op</v>
          </cell>
          <cell r="H345">
            <v>23657501</v>
          </cell>
          <cell r="I345" t="str">
            <v>Autorret 3.5% Ingresos Op</v>
          </cell>
          <cell r="O345">
            <v>23657501</v>
          </cell>
          <cell r="P345" t="str">
            <v>Autorret 3.5% Ingresos Op</v>
          </cell>
          <cell r="V345">
            <v>23657501</v>
          </cell>
          <cell r="W345" t="str">
            <v>Autorret 3.5% Ingresos Op</v>
          </cell>
          <cell r="AC345">
            <v>23657501</v>
          </cell>
          <cell r="AD345" t="str">
            <v>Autorret 3.5% Ingresos Op</v>
          </cell>
          <cell r="AJ345">
            <v>23657501</v>
          </cell>
          <cell r="AK345" t="str">
            <v>Autorret 3.5% Ingresos Op</v>
          </cell>
          <cell r="AQ345">
            <v>23657501</v>
          </cell>
          <cell r="AR345" t="str">
            <v>Autorret 3.5% Ingresos Op</v>
          </cell>
          <cell r="AX345">
            <v>23657501</v>
          </cell>
          <cell r="AY345" t="str">
            <v>Autorret 3.5% Ingresos Op</v>
          </cell>
          <cell r="BE345">
            <v>23657501</v>
          </cell>
          <cell r="BF345" t="str">
            <v>Autorret 3.5% Ingresos Op</v>
          </cell>
          <cell r="BS345">
            <v>23657501</v>
          </cell>
          <cell r="BT345" t="str">
            <v>Autorret 3.5% Ingresos Op</v>
          </cell>
          <cell r="BZ345">
            <v>3705050101</v>
          </cell>
          <cell r="CA345" t="str">
            <v>UTIL OPER. CONTABLE NO GRAVADA</v>
          </cell>
          <cell r="CB345">
            <v>-605630788.76999998</v>
          </cell>
          <cell r="CC345">
            <v>0</v>
          </cell>
          <cell r="CD345">
            <v>0</v>
          </cell>
          <cell r="CE345">
            <v>-605630788.76999998</v>
          </cell>
        </row>
        <row r="346">
          <cell r="A346">
            <v>23657502</v>
          </cell>
          <cell r="B346" t="str">
            <v>Autorret 3.5% Otros Ingre</v>
          </cell>
          <cell r="H346">
            <v>23657502</v>
          </cell>
          <cell r="I346" t="str">
            <v>Autorret 3.5% Otros Ingre</v>
          </cell>
          <cell r="O346">
            <v>23657502</v>
          </cell>
          <cell r="P346" t="str">
            <v>Autorret 3.5% Otros Ingre</v>
          </cell>
          <cell r="V346">
            <v>23657502</v>
          </cell>
          <cell r="W346" t="str">
            <v>Autorret 3.5% Otros Ingre</v>
          </cell>
          <cell r="AC346">
            <v>23657502</v>
          </cell>
          <cell r="AD346" t="str">
            <v>Autorret 3.5% Otros Ingre</v>
          </cell>
          <cell r="AJ346">
            <v>23657502</v>
          </cell>
          <cell r="AK346" t="str">
            <v>Autorret 3.5% Otros Ingre</v>
          </cell>
          <cell r="AQ346">
            <v>23657502</v>
          </cell>
          <cell r="AR346" t="str">
            <v>Autorret 3.5% Otros Ingre</v>
          </cell>
          <cell r="AX346">
            <v>23657502</v>
          </cell>
          <cell r="AY346" t="str">
            <v>Autorret 3.5% Otros Ingre</v>
          </cell>
          <cell r="BE346">
            <v>23657502</v>
          </cell>
          <cell r="BF346" t="str">
            <v>Autorret 3.5% Otros Ingre</v>
          </cell>
          <cell r="BS346">
            <v>23657502</v>
          </cell>
          <cell r="BT346" t="str">
            <v>Autorret 3.5% Otros Ingre</v>
          </cell>
          <cell r="BZ346">
            <v>3705050102</v>
          </cell>
          <cell r="CA346" t="str">
            <v>UTIL. OPER. CONTABLE GRAVADA</v>
          </cell>
          <cell r="CB346">
            <v>-2003858</v>
          </cell>
          <cell r="CC346">
            <v>0</v>
          </cell>
          <cell r="CD346">
            <v>0</v>
          </cell>
          <cell r="CE346">
            <v>-2003858</v>
          </cell>
        </row>
        <row r="347">
          <cell r="A347">
            <v>23657503</v>
          </cell>
          <cell r="B347" t="str">
            <v>Autorret 3.5% Arrendamien</v>
          </cell>
          <cell r="H347">
            <v>23657503</v>
          </cell>
          <cell r="I347" t="str">
            <v>Autorret 3.5% Arrendamien</v>
          </cell>
          <cell r="O347">
            <v>23657503</v>
          </cell>
          <cell r="P347" t="str">
            <v>Autorret 3.5% Arrendamien</v>
          </cell>
          <cell r="V347">
            <v>23657503</v>
          </cell>
          <cell r="W347" t="str">
            <v>Autorret 3.5% Arrendamien</v>
          </cell>
          <cell r="AC347">
            <v>23657503</v>
          </cell>
          <cell r="AD347" t="str">
            <v>Autorret 3.5% Arrendamien</v>
          </cell>
          <cell r="AJ347">
            <v>23657503</v>
          </cell>
          <cell r="AK347" t="str">
            <v>Autorret 3.5% Arrendamien</v>
          </cell>
          <cell r="AQ347">
            <v>23657503</v>
          </cell>
          <cell r="AR347" t="str">
            <v>Autorret 3.5% Arrendamien</v>
          </cell>
          <cell r="AX347">
            <v>23657503</v>
          </cell>
          <cell r="AY347" t="str">
            <v>Autorret 3.5% Arrendamien</v>
          </cell>
          <cell r="BE347">
            <v>23657503</v>
          </cell>
          <cell r="BF347" t="str">
            <v>Autorret 3.5% Arrendamien</v>
          </cell>
          <cell r="BS347">
            <v>23657503</v>
          </cell>
          <cell r="BT347" t="str">
            <v>Autorret 3.5% Arrendamien</v>
          </cell>
          <cell r="BZ347">
            <v>38</v>
          </cell>
          <cell r="CA347" t="str">
            <v>SUPERAVIT POR VALORIZACIONES</v>
          </cell>
          <cell r="CB347">
            <v>-2907113223</v>
          </cell>
          <cell r="CC347">
            <v>0</v>
          </cell>
          <cell r="CD347">
            <v>0</v>
          </cell>
          <cell r="CE347">
            <v>-2907113223</v>
          </cell>
        </row>
        <row r="348">
          <cell r="A348">
            <v>23657504</v>
          </cell>
          <cell r="B348" t="str">
            <v>Autorret 4% Arrenda. Bien</v>
          </cell>
          <cell r="H348">
            <v>23657504</v>
          </cell>
          <cell r="I348" t="str">
            <v>Autorret 4% Arrenda. Bien</v>
          </cell>
          <cell r="O348">
            <v>23657504</v>
          </cell>
          <cell r="P348" t="str">
            <v>Autorret 4% Arrenda. Bien</v>
          </cell>
          <cell r="V348">
            <v>23657504</v>
          </cell>
          <cell r="W348" t="str">
            <v>Autorret 4% Arrenda. Bien</v>
          </cell>
          <cell r="AC348">
            <v>23657504</v>
          </cell>
          <cell r="AD348" t="str">
            <v>Autorret 4% Arrenda. Bien</v>
          </cell>
          <cell r="AJ348">
            <v>23657504</v>
          </cell>
          <cell r="AK348" t="str">
            <v>Autorret 4% Arrenda. Bien</v>
          </cell>
          <cell r="AQ348">
            <v>23657504</v>
          </cell>
          <cell r="AR348" t="str">
            <v>Autorret 4% Arrenda. Bien</v>
          </cell>
          <cell r="AX348">
            <v>23657504</v>
          </cell>
          <cell r="AY348" t="str">
            <v>Autorret 4% Arrenda. Bien</v>
          </cell>
          <cell r="BE348">
            <v>23657504</v>
          </cell>
          <cell r="BF348" t="str">
            <v>Autorret 4% Arrenda. Bien</v>
          </cell>
          <cell r="BS348">
            <v>23657504</v>
          </cell>
          <cell r="BT348" t="str">
            <v>Autorret 4% Arrenda. Bien</v>
          </cell>
          <cell r="BZ348">
            <v>3810</v>
          </cell>
          <cell r="CA348" t="str">
            <v>PROPIEDADES,PLANTA Y EQUIPO</v>
          </cell>
          <cell r="CB348">
            <v>-2907113223</v>
          </cell>
          <cell r="CC348">
            <v>0</v>
          </cell>
          <cell r="CD348">
            <v>0</v>
          </cell>
          <cell r="CE348">
            <v>-2907113223</v>
          </cell>
        </row>
        <row r="349">
          <cell r="A349">
            <v>23657505</v>
          </cell>
          <cell r="B349" t="str">
            <v>Autorret 7% Multas y Reca</v>
          </cell>
          <cell r="H349">
            <v>23657505</v>
          </cell>
          <cell r="I349" t="str">
            <v>Autorret 7% Multas y Reca</v>
          </cell>
          <cell r="O349">
            <v>23657505</v>
          </cell>
          <cell r="P349" t="str">
            <v>Autorret 7% Multas y Reca</v>
          </cell>
          <cell r="V349">
            <v>23657505</v>
          </cell>
          <cell r="W349" t="str">
            <v>Autorret 7% Multas y Reca</v>
          </cell>
          <cell r="AC349">
            <v>23657505</v>
          </cell>
          <cell r="AD349" t="str">
            <v>Autorret 7% Multas y Reca</v>
          </cell>
          <cell r="AJ349">
            <v>23657505</v>
          </cell>
          <cell r="AK349" t="str">
            <v>Autorret 7% Multas y Reca</v>
          </cell>
          <cell r="AQ349">
            <v>23657505</v>
          </cell>
          <cell r="AR349" t="str">
            <v>Autorret 7% Multas y Reca</v>
          </cell>
          <cell r="AX349">
            <v>23657505</v>
          </cell>
          <cell r="AY349" t="str">
            <v>Autorret 7% Multas y Reca</v>
          </cell>
          <cell r="BE349">
            <v>23657505</v>
          </cell>
          <cell r="BF349" t="str">
            <v>Autorret 7% Multas y Reca</v>
          </cell>
          <cell r="BS349">
            <v>23657505</v>
          </cell>
          <cell r="BT349" t="str">
            <v>Autorret 7% Multas y Reca</v>
          </cell>
          <cell r="BZ349">
            <v>381004</v>
          </cell>
          <cell r="CA349" t="str">
            <v>TERRENOS</v>
          </cell>
          <cell r="CB349">
            <v>-111058884</v>
          </cell>
          <cell r="CC349">
            <v>0</v>
          </cell>
          <cell r="CD349">
            <v>0</v>
          </cell>
          <cell r="CE349">
            <v>-111058884</v>
          </cell>
        </row>
        <row r="350">
          <cell r="A350">
            <v>236579</v>
          </cell>
          <cell r="B350" t="str">
            <v>RETEFUENTE AÑO ANTERIOR</v>
          </cell>
          <cell r="H350">
            <v>236579</v>
          </cell>
          <cell r="I350" t="str">
            <v>RETEFUENTE AÑO ANTERIOR</v>
          </cell>
          <cell r="O350">
            <v>236579</v>
          </cell>
          <cell r="P350" t="str">
            <v>RETEFUENTE AÑO ANTERIOR</v>
          </cell>
          <cell r="V350">
            <v>236579</v>
          </cell>
          <cell r="W350" t="str">
            <v>RETEFUENTE AÑO ANTERIOR</v>
          </cell>
          <cell r="AC350">
            <v>236579</v>
          </cell>
          <cell r="AD350" t="str">
            <v>RETEFUENTE AÑO ANTERIOR</v>
          </cell>
          <cell r="AJ350">
            <v>236579</v>
          </cell>
          <cell r="AK350" t="str">
            <v>RETEFUENTE AÑO ANTERIOR</v>
          </cell>
          <cell r="AQ350">
            <v>236579</v>
          </cell>
          <cell r="AR350" t="str">
            <v>RETEFUENTE AÑO ANTERIOR</v>
          </cell>
          <cell r="AX350">
            <v>236579</v>
          </cell>
          <cell r="AY350" t="str">
            <v>RETEFUENTE AÑO ANTERIOR</v>
          </cell>
          <cell r="BE350">
            <v>236579</v>
          </cell>
          <cell r="BF350" t="str">
            <v>RETEFUENTE AÑO ANTERIOR</v>
          </cell>
          <cell r="BS350">
            <v>236579</v>
          </cell>
          <cell r="BT350" t="str">
            <v>RETEFUENTE AÑO ANTERIOR</v>
          </cell>
          <cell r="BZ350">
            <v>38100402</v>
          </cell>
          <cell r="CA350" t="str">
            <v>VALORIZACION CONTABLE</v>
          </cell>
          <cell r="CB350">
            <v>-111058884</v>
          </cell>
          <cell r="CC350">
            <v>0</v>
          </cell>
          <cell r="CD350">
            <v>0</v>
          </cell>
          <cell r="CE350">
            <v>-111058884</v>
          </cell>
        </row>
        <row r="351">
          <cell r="A351">
            <v>2367</v>
          </cell>
          <cell r="B351" t="str">
            <v>IMPUESTO A LAS VENTAS RET</v>
          </cell>
          <cell r="H351">
            <v>2367</v>
          </cell>
          <cell r="I351" t="str">
            <v>IMPUESTO A LAS VENTAS RET</v>
          </cell>
          <cell r="O351">
            <v>2367</v>
          </cell>
          <cell r="P351" t="str">
            <v>IMPUESTO A LAS VENTAS RET</v>
          </cell>
          <cell r="V351">
            <v>2367</v>
          </cell>
          <cell r="W351" t="str">
            <v>IMPUESTO A LAS VENTAS RET</v>
          </cell>
          <cell r="AC351">
            <v>2367</v>
          </cell>
          <cell r="AD351" t="str">
            <v>IMPUESTO A LAS VENTAS RET</v>
          </cell>
          <cell r="AJ351">
            <v>2367</v>
          </cell>
          <cell r="AK351" t="str">
            <v>IMPUESTO A LAS VENTAS RET</v>
          </cell>
          <cell r="AQ351">
            <v>2367</v>
          </cell>
          <cell r="AR351" t="str">
            <v>IMPUESTO A LAS VENTAS RET</v>
          </cell>
          <cell r="AX351">
            <v>2367</v>
          </cell>
          <cell r="AY351" t="str">
            <v>IMPUESTO A LAS VENTAS RET</v>
          </cell>
          <cell r="BE351">
            <v>2367</v>
          </cell>
          <cell r="BF351" t="str">
            <v>IMPUESTO A LAS VENTAS RET</v>
          </cell>
          <cell r="BS351">
            <v>2367</v>
          </cell>
          <cell r="BT351" t="str">
            <v>IMPUESTO A LAS VENTAS RET</v>
          </cell>
          <cell r="BZ351">
            <v>381008</v>
          </cell>
          <cell r="CA351" t="str">
            <v>CONSTRUCCIONES Y EDIFICACIONES</v>
          </cell>
          <cell r="CB351">
            <v>-2796054339</v>
          </cell>
          <cell r="CC351">
            <v>0</v>
          </cell>
          <cell r="CD351">
            <v>0</v>
          </cell>
          <cell r="CE351">
            <v>-2796054339</v>
          </cell>
        </row>
        <row r="352">
          <cell r="A352">
            <v>236701</v>
          </cell>
          <cell r="B352" t="str">
            <v>IVA RETENIDO REGIMEN COMU</v>
          </cell>
          <cell r="H352">
            <v>236701</v>
          </cell>
          <cell r="I352" t="str">
            <v>IVA RETENIDO REGIMEN COMU</v>
          </cell>
          <cell r="O352">
            <v>236701</v>
          </cell>
          <cell r="P352" t="str">
            <v>IVA RETENIDO REGIMEN COMU</v>
          </cell>
          <cell r="V352">
            <v>236701</v>
          </cell>
          <cell r="W352" t="str">
            <v>IVA RETENIDO REGIMEN COMU</v>
          </cell>
          <cell r="AC352">
            <v>236701</v>
          </cell>
          <cell r="AD352" t="str">
            <v>IVA RETENIDO REGIMEN COMU</v>
          </cell>
          <cell r="AJ352">
            <v>236701</v>
          </cell>
          <cell r="AK352" t="str">
            <v>IVA RETENIDO REGIMEN COMU</v>
          </cell>
          <cell r="AQ352">
            <v>236701</v>
          </cell>
          <cell r="AR352" t="str">
            <v>IVA RETENIDO REGIMEN COMU</v>
          </cell>
          <cell r="AX352">
            <v>236701</v>
          </cell>
          <cell r="AY352" t="str">
            <v>IVA RETENIDO REGIMEN COMU</v>
          </cell>
          <cell r="BE352">
            <v>236701</v>
          </cell>
          <cell r="BF352" t="str">
            <v>IVA RETENIDO REGIMEN COMU</v>
          </cell>
          <cell r="BS352">
            <v>236701</v>
          </cell>
          <cell r="BT352" t="str">
            <v>IVA RETENIDO REGIMEN COMU</v>
          </cell>
          <cell r="BZ352">
            <v>38100802</v>
          </cell>
          <cell r="CA352" t="str">
            <v>VALORIZACION CONTABLE</v>
          </cell>
          <cell r="CB352">
            <v>-2796054339</v>
          </cell>
          <cell r="CC352">
            <v>0</v>
          </cell>
          <cell r="CD352">
            <v>0</v>
          </cell>
          <cell r="CE352">
            <v>-2796054339</v>
          </cell>
        </row>
        <row r="353">
          <cell r="A353">
            <v>23670101</v>
          </cell>
          <cell r="B353" t="str">
            <v>Iva Retenido Regimen Comu</v>
          </cell>
          <cell r="H353">
            <v>23670101</v>
          </cell>
          <cell r="I353" t="str">
            <v>Iva Retenido Regimen Comu</v>
          </cell>
          <cell r="O353">
            <v>23670101</v>
          </cell>
          <cell r="P353" t="str">
            <v>Iva Retenido Regimen Comu</v>
          </cell>
          <cell r="V353">
            <v>23670101</v>
          </cell>
          <cell r="W353" t="str">
            <v>Iva Retenido Regimen Comu</v>
          </cell>
          <cell r="AC353">
            <v>23670101</v>
          </cell>
          <cell r="AD353" t="str">
            <v>Iva Retenido Regimen Comu</v>
          </cell>
          <cell r="AJ353">
            <v>23670101</v>
          </cell>
          <cell r="AK353" t="str">
            <v>Iva Retenido Regimen Comu</v>
          </cell>
          <cell r="AQ353">
            <v>23670101</v>
          </cell>
          <cell r="AR353" t="str">
            <v>Iva Retenido Regimen Comu</v>
          </cell>
          <cell r="AX353">
            <v>23670101</v>
          </cell>
          <cell r="AY353" t="str">
            <v>Iva Retenido Regimen Comu</v>
          </cell>
          <cell r="BE353">
            <v>23670101</v>
          </cell>
          <cell r="BF353" t="str">
            <v>Iva Retenido Regimen Comu</v>
          </cell>
          <cell r="BS353">
            <v>23670101</v>
          </cell>
          <cell r="BT353" t="str">
            <v>Iva Retenido Regimen Comu</v>
          </cell>
          <cell r="BZ353">
            <v>4</v>
          </cell>
          <cell r="CA353" t="str">
            <v>INGRESOS</v>
          </cell>
          <cell r="CB353">
            <v>-7565665876.7700005</v>
          </cell>
          <cell r="CC353">
            <v>461281.5</v>
          </cell>
          <cell r="CD353">
            <v>794901768.37</v>
          </cell>
          <cell r="CE353">
            <v>-8360106363.6400003</v>
          </cell>
        </row>
        <row r="354">
          <cell r="A354">
            <v>23670102</v>
          </cell>
          <cell r="B354" t="str">
            <v>Iva retenido Regimen Comu</v>
          </cell>
          <cell r="H354">
            <v>23670102</v>
          </cell>
          <cell r="I354" t="str">
            <v>Iva retenido Regimen Comu</v>
          </cell>
          <cell r="O354">
            <v>23670102</v>
          </cell>
          <cell r="P354" t="str">
            <v>Iva retenido Regimen Comu</v>
          </cell>
          <cell r="V354">
            <v>23670102</v>
          </cell>
          <cell r="W354" t="str">
            <v>Iva retenido Regimen Comu</v>
          </cell>
          <cell r="AC354">
            <v>23670102</v>
          </cell>
          <cell r="AD354" t="str">
            <v>Iva retenido Regimen Comu</v>
          </cell>
          <cell r="AJ354">
            <v>23670102</v>
          </cell>
          <cell r="AK354" t="str">
            <v>Iva retenido Regimen Comu</v>
          </cell>
          <cell r="AQ354">
            <v>23670102</v>
          </cell>
          <cell r="AR354" t="str">
            <v>Iva retenido Regimen Comu</v>
          </cell>
          <cell r="AX354">
            <v>23670102</v>
          </cell>
          <cell r="AY354" t="str">
            <v>Iva retenido Regimen Comu</v>
          </cell>
          <cell r="BE354">
            <v>23670102</v>
          </cell>
          <cell r="BF354" t="str">
            <v>Iva retenido Regimen Comu</v>
          </cell>
          <cell r="BS354">
            <v>23670102</v>
          </cell>
          <cell r="BT354" t="str">
            <v>Iva retenido Regimen Comu</v>
          </cell>
          <cell r="BZ354">
            <v>41</v>
          </cell>
          <cell r="CA354" t="str">
            <v>OPERACIONALES</v>
          </cell>
          <cell r="CB354">
            <v>-6743252092.7700005</v>
          </cell>
          <cell r="CC354">
            <v>428280.5</v>
          </cell>
          <cell r="CD354">
            <v>514929895.37</v>
          </cell>
          <cell r="CE354">
            <v>-7257753707.6400003</v>
          </cell>
        </row>
        <row r="355">
          <cell r="A355">
            <v>23670103</v>
          </cell>
          <cell r="B355" t="str">
            <v>Iva retenido Regimen Comu</v>
          </cell>
          <cell r="H355">
            <v>23670103</v>
          </cell>
          <cell r="I355" t="str">
            <v>Iva retenido Regimen Comu</v>
          </cell>
          <cell r="O355">
            <v>23670103</v>
          </cell>
          <cell r="P355" t="str">
            <v>Iva retenido Regimen Comu</v>
          </cell>
          <cell r="V355">
            <v>23670103</v>
          </cell>
          <cell r="W355" t="str">
            <v>Iva retenido Regimen Comu</v>
          </cell>
          <cell r="AC355">
            <v>23670103</v>
          </cell>
          <cell r="AD355" t="str">
            <v>Iva retenido Regimen Comu</v>
          </cell>
          <cell r="AJ355">
            <v>23670103</v>
          </cell>
          <cell r="AK355" t="str">
            <v>Iva retenido Regimen Comu</v>
          </cell>
          <cell r="AQ355">
            <v>23670103</v>
          </cell>
          <cell r="AR355" t="str">
            <v>Iva retenido Regimen Comu</v>
          </cell>
          <cell r="AX355">
            <v>23670103</v>
          </cell>
          <cell r="AY355" t="str">
            <v>Iva retenido Regimen Comu</v>
          </cell>
          <cell r="BE355">
            <v>23670103</v>
          </cell>
          <cell r="BF355" t="str">
            <v>Iva retenido Regimen Comu</v>
          </cell>
          <cell r="BS355">
            <v>23670103</v>
          </cell>
          <cell r="BT355" t="str">
            <v>Iva retenido Regimen Comu</v>
          </cell>
          <cell r="BZ355">
            <v>4140</v>
          </cell>
          <cell r="CA355" t="str">
            <v>HOTELES Y RESTAURANTES</v>
          </cell>
          <cell r="CB355">
            <v>-6743252092.7700005</v>
          </cell>
          <cell r="CC355">
            <v>428280.5</v>
          </cell>
          <cell r="CD355">
            <v>514929895.37</v>
          </cell>
          <cell r="CE355">
            <v>-7257753707.6400003</v>
          </cell>
        </row>
        <row r="356">
          <cell r="A356">
            <v>23670104</v>
          </cell>
          <cell r="B356" t="str">
            <v>Iva retenido Regimen Comu</v>
          </cell>
          <cell r="H356">
            <v>23670104</v>
          </cell>
          <cell r="I356" t="str">
            <v>Iva retenido Regimen Comu</v>
          </cell>
          <cell r="O356">
            <v>23670104</v>
          </cell>
          <cell r="P356" t="str">
            <v>Iva retenido Regimen Comu</v>
          </cell>
          <cell r="V356">
            <v>23670104</v>
          </cell>
          <cell r="W356" t="str">
            <v>Iva retenido Regimen Comu</v>
          </cell>
          <cell r="AC356">
            <v>23670104</v>
          </cell>
          <cell r="AD356" t="str">
            <v>Iva retenido Regimen Comu</v>
          </cell>
          <cell r="AJ356">
            <v>23670104</v>
          </cell>
          <cell r="AK356" t="str">
            <v>Iva retenido Regimen Comu</v>
          </cell>
          <cell r="AQ356">
            <v>23670104</v>
          </cell>
          <cell r="AR356" t="str">
            <v>Iva retenido Regimen Comu</v>
          </cell>
          <cell r="AX356">
            <v>23670104</v>
          </cell>
          <cell r="AY356" t="str">
            <v>Iva retenido Regimen Comu</v>
          </cell>
          <cell r="BE356">
            <v>23670104</v>
          </cell>
          <cell r="BF356" t="str">
            <v>Iva retenido Regimen Comu</v>
          </cell>
          <cell r="BS356">
            <v>23670104</v>
          </cell>
          <cell r="BT356" t="str">
            <v>Iva retenido Regimen Comu</v>
          </cell>
          <cell r="BZ356">
            <v>414005</v>
          </cell>
          <cell r="CA356" t="str">
            <v>HOTELERIA</v>
          </cell>
          <cell r="CB356">
            <v>-6095826541</v>
          </cell>
          <cell r="CC356">
            <v>45000</v>
          </cell>
          <cell r="CD356">
            <v>477927128</v>
          </cell>
          <cell r="CE356">
            <v>-6573708669</v>
          </cell>
        </row>
        <row r="357">
          <cell r="A357">
            <v>236702</v>
          </cell>
          <cell r="B357" t="str">
            <v>IVA RETENIDO REGIMEN SIMP</v>
          </cell>
          <cell r="H357">
            <v>236702</v>
          </cell>
          <cell r="I357" t="str">
            <v>IVA RETENIDO REGIMEN SIMP</v>
          </cell>
          <cell r="O357">
            <v>236702</v>
          </cell>
          <cell r="P357" t="str">
            <v>IVA RETENIDO REGIMEN SIMP</v>
          </cell>
          <cell r="V357">
            <v>236702</v>
          </cell>
          <cell r="W357" t="str">
            <v>IVA RETENIDO REGIMEN SIMP</v>
          </cell>
          <cell r="AC357">
            <v>236702</v>
          </cell>
          <cell r="AD357" t="str">
            <v>IVA RETENIDO REGIMEN SIMP</v>
          </cell>
          <cell r="AJ357">
            <v>236702</v>
          </cell>
          <cell r="AK357" t="str">
            <v>IVA RETENIDO REGIMEN SIMP</v>
          </cell>
          <cell r="AQ357">
            <v>236702</v>
          </cell>
          <cell r="AR357" t="str">
            <v>IVA RETENIDO REGIMEN SIMP</v>
          </cell>
          <cell r="AX357">
            <v>236702</v>
          </cell>
          <cell r="AY357" t="str">
            <v>IVA RETENIDO REGIMEN SIMP</v>
          </cell>
          <cell r="BE357">
            <v>236702</v>
          </cell>
          <cell r="BF357" t="str">
            <v>IVA RETENIDO REGIMEN SIMP</v>
          </cell>
          <cell r="BS357">
            <v>236702</v>
          </cell>
          <cell r="BT357" t="str">
            <v>IVA RETENIDO REGIMEN SIMP</v>
          </cell>
          <cell r="BZ357">
            <v>41400501</v>
          </cell>
          <cell r="CA357" t="str">
            <v>Habitaciones</v>
          </cell>
          <cell r="CB357">
            <v>-6053922181</v>
          </cell>
          <cell r="CC357">
            <v>45000</v>
          </cell>
          <cell r="CD357">
            <v>477382128</v>
          </cell>
          <cell r="CE357">
            <v>-6531259309</v>
          </cell>
        </row>
        <row r="358">
          <cell r="A358">
            <v>23670201</v>
          </cell>
          <cell r="B358" t="str">
            <v>Iva Retenido Regimen Simp</v>
          </cell>
          <cell r="H358">
            <v>23670201</v>
          </cell>
          <cell r="I358" t="str">
            <v>Iva Retenido Regimen Simp</v>
          </cell>
          <cell r="O358">
            <v>23670201</v>
          </cell>
          <cell r="P358" t="str">
            <v>Iva Retenido Regimen Simp</v>
          </cell>
          <cell r="V358">
            <v>23670201</v>
          </cell>
          <cell r="W358" t="str">
            <v>Iva Retenido Regimen Simp</v>
          </cell>
          <cell r="AC358">
            <v>23670201</v>
          </cell>
          <cell r="AD358" t="str">
            <v>Iva Retenido Regimen Simp</v>
          </cell>
          <cell r="AJ358">
            <v>23670201</v>
          </cell>
          <cell r="AK358" t="str">
            <v>Iva Retenido Regimen Simp</v>
          </cell>
          <cell r="AQ358">
            <v>23670201</v>
          </cell>
          <cell r="AR358" t="str">
            <v>Iva Retenido Regimen Simp</v>
          </cell>
          <cell r="AX358">
            <v>23670201</v>
          </cell>
          <cell r="AY358" t="str">
            <v>Iva Retenido Regimen Simp</v>
          </cell>
          <cell r="BE358">
            <v>23670201</v>
          </cell>
          <cell r="BF358" t="str">
            <v>Iva Retenido Regimen Simp</v>
          </cell>
          <cell r="BS358">
            <v>23670201</v>
          </cell>
          <cell r="BT358" t="str">
            <v>Iva Retenido Regimen Simp</v>
          </cell>
          <cell r="BZ358">
            <v>41400502</v>
          </cell>
          <cell r="CA358" t="str">
            <v>Habitaciones Exentas</v>
          </cell>
          <cell r="CB358">
            <v>-35772000</v>
          </cell>
          <cell r="CC358">
            <v>0</v>
          </cell>
          <cell r="CD358">
            <v>247000</v>
          </cell>
          <cell r="CE358">
            <v>-36019000</v>
          </cell>
        </row>
        <row r="359">
          <cell r="A359">
            <v>23670202</v>
          </cell>
          <cell r="B359" t="str">
            <v>Iva Retenido Regimen Simp</v>
          </cell>
          <cell r="H359">
            <v>23670202</v>
          </cell>
          <cell r="I359" t="str">
            <v>Iva Retenido Regimen Simp</v>
          </cell>
          <cell r="O359">
            <v>23670202</v>
          </cell>
          <cell r="P359" t="str">
            <v>Iva Retenido Regimen Simp</v>
          </cell>
          <cell r="V359">
            <v>23670202</v>
          </cell>
          <cell r="W359" t="str">
            <v>Iva Retenido Regimen Simp</v>
          </cell>
          <cell r="AC359">
            <v>23670202</v>
          </cell>
          <cell r="AD359" t="str">
            <v>Iva Retenido Regimen Simp</v>
          </cell>
          <cell r="AJ359">
            <v>23670202</v>
          </cell>
          <cell r="AK359" t="str">
            <v>Iva Retenido Regimen Simp</v>
          </cell>
          <cell r="AQ359">
            <v>23670202</v>
          </cell>
          <cell r="AR359" t="str">
            <v>Iva Retenido Regimen Simp</v>
          </cell>
          <cell r="AX359">
            <v>23670202</v>
          </cell>
          <cell r="AY359" t="str">
            <v>Iva Retenido Regimen Simp</v>
          </cell>
          <cell r="BE359">
            <v>23670202</v>
          </cell>
          <cell r="BF359" t="str">
            <v>Iva Retenido Regimen Simp</v>
          </cell>
          <cell r="BS359">
            <v>23670202</v>
          </cell>
          <cell r="BT359" t="str">
            <v>Iva Retenido Regimen Simp</v>
          </cell>
          <cell r="BZ359">
            <v>41400505</v>
          </cell>
          <cell r="CA359" t="str">
            <v>Teléfonos</v>
          </cell>
          <cell r="CB359">
            <v>-1112360</v>
          </cell>
          <cell r="CC359">
            <v>0</v>
          </cell>
          <cell r="CD359">
            <v>78000</v>
          </cell>
          <cell r="CE359">
            <v>-1190360</v>
          </cell>
        </row>
        <row r="360">
          <cell r="A360">
            <v>23670203</v>
          </cell>
          <cell r="B360" t="str">
            <v>Iva Retenido Regimen Simp</v>
          </cell>
          <cell r="H360">
            <v>23670203</v>
          </cell>
          <cell r="I360" t="str">
            <v>Iva Retenido Regimen Simp</v>
          </cell>
          <cell r="O360">
            <v>23670203</v>
          </cell>
          <cell r="P360" t="str">
            <v>Iva Retenido Regimen Simp</v>
          </cell>
          <cell r="V360">
            <v>23670203</v>
          </cell>
          <cell r="W360" t="str">
            <v>Iva Retenido Regimen Simp</v>
          </cell>
          <cell r="AC360">
            <v>23670203</v>
          </cell>
          <cell r="AD360" t="str">
            <v>Iva Retenido Regimen Simp</v>
          </cell>
          <cell r="AJ360">
            <v>23670203</v>
          </cell>
          <cell r="AK360" t="str">
            <v>Iva Retenido Regimen Simp</v>
          </cell>
          <cell r="AQ360">
            <v>23670203</v>
          </cell>
          <cell r="AR360" t="str">
            <v>Iva Retenido Regimen Simp</v>
          </cell>
          <cell r="AX360">
            <v>23670203</v>
          </cell>
          <cell r="AY360" t="str">
            <v>Iva Retenido Regimen Simp</v>
          </cell>
          <cell r="BE360">
            <v>23670203</v>
          </cell>
          <cell r="BF360" t="str">
            <v>Iva Retenido Regimen Simp</v>
          </cell>
          <cell r="BS360">
            <v>23670203</v>
          </cell>
          <cell r="BT360" t="str">
            <v>Iva Retenido Regimen Simp</v>
          </cell>
          <cell r="BZ360">
            <v>41400508</v>
          </cell>
          <cell r="CA360" t="str">
            <v>No Usar Lavanderia</v>
          </cell>
          <cell r="CB360">
            <v>0</v>
          </cell>
          <cell r="CC360">
            <v>0</v>
          </cell>
          <cell r="CD360">
            <v>0</v>
          </cell>
          <cell r="CE360">
            <v>0</v>
          </cell>
        </row>
        <row r="361">
          <cell r="A361">
            <v>23670204</v>
          </cell>
          <cell r="B361" t="str">
            <v>Iva Retenido Reg. Simplif</v>
          </cell>
          <cell r="H361">
            <v>23670204</v>
          </cell>
          <cell r="I361" t="str">
            <v>Iva Retenido Reg. Simplif</v>
          </cell>
          <cell r="O361">
            <v>23670204</v>
          </cell>
          <cell r="P361" t="str">
            <v>Iva Retenido Reg. Simplif</v>
          </cell>
          <cell r="V361">
            <v>23670204</v>
          </cell>
          <cell r="W361" t="str">
            <v>Iva Retenido Reg. Simplif</v>
          </cell>
          <cell r="AC361">
            <v>23670204</v>
          </cell>
          <cell r="AD361" t="str">
            <v>Iva Retenido Reg. Simplif</v>
          </cell>
          <cell r="AJ361">
            <v>23670204</v>
          </cell>
          <cell r="AK361" t="str">
            <v>Iva Retenido Reg. Simplif</v>
          </cell>
          <cell r="AQ361">
            <v>23670204</v>
          </cell>
          <cell r="AR361" t="str">
            <v>Iva Retenido Reg. Simplif</v>
          </cell>
          <cell r="AX361">
            <v>23670204</v>
          </cell>
          <cell r="AY361" t="str">
            <v>Iva Retenido Reg. Simplif</v>
          </cell>
          <cell r="BE361">
            <v>23670204</v>
          </cell>
          <cell r="BF361" t="str">
            <v>Iva Retenido Reg. Simplif</v>
          </cell>
          <cell r="BS361">
            <v>23670204</v>
          </cell>
          <cell r="BT361" t="str">
            <v>Iva Retenido Reg. Simplif</v>
          </cell>
          <cell r="BZ361">
            <v>41400509</v>
          </cell>
          <cell r="CA361" t="str">
            <v>Alojamiento Service Charce</v>
          </cell>
          <cell r="CB361">
            <v>-5020000</v>
          </cell>
          <cell r="CC361">
            <v>0</v>
          </cell>
          <cell r="CD361">
            <v>220000</v>
          </cell>
          <cell r="CE361">
            <v>-5240000</v>
          </cell>
        </row>
        <row r="362">
          <cell r="A362">
            <v>236771</v>
          </cell>
          <cell r="B362" t="str">
            <v>PAGO RETEIVA</v>
          </cell>
          <cell r="H362">
            <v>236771</v>
          </cell>
          <cell r="I362" t="str">
            <v>PAGO RETEIVA</v>
          </cell>
          <cell r="O362">
            <v>236771</v>
          </cell>
          <cell r="P362" t="str">
            <v>PAGO RETEIVA</v>
          </cell>
          <cell r="V362">
            <v>236771</v>
          </cell>
          <cell r="W362" t="str">
            <v>PAGO RETEIVA</v>
          </cell>
          <cell r="AC362">
            <v>236771</v>
          </cell>
          <cell r="AD362" t="str">
            <v>PAGO RETEIVA</v>
          </cell>
          <cell r="AJ362">
            <v>236771</v>
          </cell>
          <cell r="AK362" t="str">
            <v>PAGO RETEIVA</v>
          </cell>
          <cell r="AQ362">
            <v>236771</v>
          </cell>
          <cell r="AR362" t="str">
            <v>PAGO RETEIVA</v>
          </cell>
          <cell r="AX362">
            <v>236771</v>
          </cell>
          <cell r="AY362" t="str">
            <v>PAGO RETEIVA</v>
          </cell>
          <cell r="BE362">
            <v>236771</v>
          </cell>
          <cell r="BF362" t="str">
            <v>PAGO RETEIVA</v>
          </cell>
          <cell r="BS362">
            <v>236771</v>
          </cell>
          <cell r="BT362" t="str">
            <v>PAGO RETEIVA</v>
          </cell>
          <cell r="BZ362">
            <v>414095</v>
          </cell>
          <cell r="CA362" t="str">
            <v>ACTIVIDADES CONEXAS</v>
          </cell>
          <cell r="CB362">
            <v>-647425551.76999998</v>
          </cell>
          <cell r="CC362">
            <v>383280.5</v>
          </cell>
          <cell r="CD362">
            <v>37002767.369999997</v>
          </cell>
          <cell r="CE362">
            <v>-684045038.63999999</v>
          </cell>
        </row>
        <row r="363">
          <cell r="A363">
            <v>236779</v>
          </cell>
          <cell r="B363" t="str">
            <v>PAGO RETEIVA AÑO ANTERIOR</v>
          </cell>
          <cell r="H363">
            <v>236779</v>
          </cell>
          <cell r="I363" t="str">
            <v>PAGO RETEIVA AÑO ANTERIOR</v>
          </cell>
          <cell r="O363">
            <v>236779</v>
          </cell>
          <cell r="P363" t="str">
            <v>PAGO RETEIVA AÑO ANTERIOR</v>
          </cell>
          <cell r="V363">
            <v>236779</v>
          </cell>
          <cell r="W363" t="str">
            <v>PAGO RETEIVA AÑO ANTERIOR</v>
          </cell>
          <cell r="AC363">
            <v>236779</v>
          </cell>
          <cell r="AD363" t="str">
            <v>PAGO RETEIVA AÑO ANTERIOR</v>
          </cell>
          <cell r="AJ363">
            <v>236779</v>
          </cell>
          <cell r="AK363" t="str">
            <v>PAGO RETEIVA AÑO ANTERIOR</v>
          </cell>
          <cell r="AQ363">
            <v>236779</v>
          </cell>
          <cell r="AR363" t="str">
            <v>PAGO RETEIVA AÑO ANTERIOR</v>
          </cell>
          <cell r="AX363">
            <v>236779</v>
          </cell>
          <cell r="AY363" t="str">
            <v>PAGO RETEIVA AÑO ANTERIOR</v>
          </cell>
          <cell r="BE363">
            <v>236779</v>
          </cell>
          <cell r="BF363" t="str">
            <v>PAGO RETEIVA AÑO ANTERIOR</v>
          </cell>
          <cell r="BS363">
            <v>236779</v>
          </cell>
          <cell r="BT363" t="str">
            <v>PAGO RETEIVA AÑO ANTERIOR</v>
          </cell>
          <cell r="BZ363">
            <v>41409501</v>
          </cell>
          <cell r="CA363" t="str">
            <v>OTRAS VENTAS</v>
          </cell>
          <cell r="CB363">
            <v>-2625518</v>
          </cell>
          <cell r="CC363">
            <v>0</v>
          </cell>
          <cell r="CD363">
            <v>216840</v>
          </cell>
          <cell r="CE363">
            <v>-2842358</v>
          </cell>
        </row>
        <row r="364">
          <cell r="A364">
            <v>2368</v>
          </cell>
          <cell r="B364" t="str">
            <v>INDUSTRIA Y COMERCIO RETE</v>
          </cell>
          <cell r="H364">
            <v>2368</v>
          </cell>
          <cell r="I364" t="str">
            <v>INDUSTRIA Y COMERCIO RETE</v>
          </cell>
          <cell r="O364">
            <v>2368</v>
          </cell>
          <cell r="P364" t="str">
            <v>INDUSTRIA Y COMERCIO RETE</v>
          </cell>
          <cell r="V364">
            <v>2368</v>
          </cell>
          <cell r="W364" t="str">
            <v>INDUSTRIA Y COMERCIO RETE</v>
          </cell>
          <cell r="AC364">
            <v>2368</v>
          </cell>
          <cell r="AD364" t="str">
            <v>INDUSTRIA Y COMERCIO RETE</v>
          </cell>
          <cell r="AJ364">
            <v>2368</v>
          </cell>
          <cell r="AK364" t="str">
            <v>INDUSTRIA Y COMERCIO RETE</v>
          </cell>
          <cell r="AQ364">
            <v>2368</v>
          </cell>
          <cell r="AR364" t="str">
            <v>INDUSTRIA Y COMERCIO RETE</v>
          </cell>
          <cell r="AX364">
            <v>2368</v>
          </cell>
          <cell r="AY364" t="str">
            <v>INDUSTRIA Y COMERCIO RETE</v>
          </cell>
          <cell r="BE364">
            <v>2368</v>
          </cell>
          <cell r="BF364" t="str">
            <v>INDUSTRIA Y COMERCIO RETE</v>
          </cell>
          <cell r="BS364">
            <v>2368</v>
          </cell>
          <cell r="BT364" t="str">
            <v>INDUSTRIA Y COMERCIO RETE</v>
          </cell>
          <cell r="BZ364">
            <v>4140950101</v>
          </cell>
          <cell r="CA364" t="str">
            <v>Periódicos</v>
          </cell>
          <cell r="CB364">
            <v>-2625518</v>
          </cell>
          <cell r="CC364">
            <v>0</v>
          </cell>
          <cell r="CD364">
            <v>216840</v>
          </cell>
          <cell r="CE364">
            <v>-2842358</v>
          </cell>
        </row>
        <row r="365">
          <cell r="A365">
            <v>236801</v>
          </cell>
          <cell r="B365" t="str">
            <v>INDUSTRIA Y COMERCIO RETE</v>
          </cell>
          <cell r="H365">
            <v>236801</v>
          </cell>
          <cell r="I365" t="str">
            <v>INDUSTRIA Y COMERCIO RETE</v>
          </cell>
          <cell r="O365">
            <v>236801</v>
          </cell>
          <cell r="P365" t="str">
            <v>INDUSTRIA Y COMERCIO RETE</v>
          </cell>
          <cell r="V365">
            <v>236801</v>
          </cell>
          <cell r="W365" t="str">
            <v>INDUSTRIA Y COMERCIO RETE</v>
          </cell>
          <cell r="AC365">
            <v>236801</v>
          </cell>
          <cell r="AD365" t="str">
            <v>INDUSTRIA Y COMERCIO RETE</v>
          </cell>
          <cell r="AJ365">
            <v>236801</v>
          </cell>
          <cell r="AK365" t="str">
            <v>INDUSTRIA Y COMERCIO RETE</v>
          </cell>
          <cell r="AQ365">
            <v>236801</v>
          </cell>
          <cell r="AR365" t="str">
            <v>INDUSTRIA Y COMERCIO RETE</v>
          </cell>
          <cell r="AX365">
            <v>236801</v>
          </cell>
          <cell r="AY365" t="str">
            <v>INDUSTRIA Y COMERCIO RETE</v>
          </cell>
          <cell r="BE365">
            <v>236801</v>
          </cell>
          <cell r="BF365" t="str">
            <v>INDUSTRIA Y COMERCIO RETE</v>
          </cell>
          <cell r="BS365">
            <v>236801</v>
          </cell>
          <cell r="BT365" t="str">
            <v>INDUSTRIA Y COMERCIO RETE</v>
          </cell>
          <cell r="BZ365">
            <v>41409502</v>
          </cell>
          <cell r="CA365" t="str">
            <v>ALQUILER</v>
          </cell>
          <cell r="CB365">
            <v>-508066334</v>
          </cell>
          <cell r="CC365">
            <v>50000</v>
          </cell>
          <cell r="CD365">
            <v>24715000</v>
          </cell>
          <cell r="CE365">
            <v>-532731334</v>
          </cell>
        </row>
        <row r="366">
          <cell r="A366">
            <v>23680101</v>
          </cell>
          <cell r="B366" t="str">
            <v>Auto Retencion de Ica</v>
          </cell>
          <cell r="H366">
            <v>23680101</v>
          </cell>
          <cell r="I366" t="str">
            <v>Auto Retencion de Ica</v>
          </cell>
          <cell r="O366">
            <v>23680101</v>
          </cell>
          <cell r="P366" t="str">
            <v>Auto Retencion de Ica</v>
          </cell>
          <cell r="V366">
            <v>23680101</v>
          </cell>
          <cell r="W366" t="str">
            <v>Auto Retencion de Ica</v>
          </cell>
          <cell r="AC366">
            <v>23680101</v>
          </cell>
          <cell r="AD366" t="str">
            <v>Auto Retencion de Ica</v>
          </cell>
          <cell r="AJ366">
            <v>23680101</v>
          </cell>
          <cell r="AK366" t="str">
            <v>Auto Retencion de Ica</v>
          </cell>
          <cell r="AQ366">
            <v>23680101</v>
          </cell>
          <cell r="AR366" t="str">
            <v>Auto Retencion de Ica</v>
          </cell>
          <cell r="AX366">
            <v>23680101</v>
          </cell>
          <cell r="AY366" t="str">
            <v>Auto Retencion de Ica</v>
          </cell>
          <cell r="BE366">
            <v>23680101</v>
          </cell>
          <cell r="BF366" t="str">
            <v>Auto Retencion de Ica</v>
          </cell>
          <cell r="BS366">
            <v>23680101</v>
          </cell>
          <cell r="BT366" t="str">
            <v>Auto Retencion de Ica</v>
          </cell>
          <cell r="BZ366">
            <v>4140950202</v>
          </cell>
          <cell r="CA366" t="str">
            <v>Salones</v>
          </cell>
          <cell r="CB366">
            <v>-209584736</v>
          </cell>
          <cell r="CC366">
            <v>50000</v>
          </cell>
          <cell r="CD366">
            <v>7405000</v>
          </cell>
          <cell r="CE366">
            <v>-216939736</v>
          </cell>
        </row>
        <row r="367">
          <cell r="A367">
            <v>23680102</v>
          </cell>
          <cell r="B367" t="str">
            <v>Actividades Industriales</v>
          </cell>
          <cell r="H367">
            <v>23680102</v>
          </cell>
          <cell r="I367" t="str">
            <v>Actividades Industriales</v>
          </cell>
          <cell r="O367">
            <v>23680102</v>
          </cell>
          <cell r="P367" t="str">
            <v>Actividades Industriales</v>
          </cell>
          <cell r="V367">
            <v>23680102</v>
          </cell>
          <cell r="W367" t="str">
            <v>Actividades Industriales</v>
          </cell>
          <cell r="AC367">
            <v>23680102</v>
          </cell>
          <cell r="AD367" t="str">
            <v>Actividades Industriales</v>
          </cell>
          <cell r="AJ367">
            <v>23680102</v>
          </cell>
          <cell r="AK367" t="str">
            <v>Actividades Industriales</v>
          </cell>
          <cell r="AQ367">
            <v>23680102</v>
          </cell>
          <cell r="AR367" t="str">
            <v>Actividades Industriales</v>
          </cell>
          <cell r="AX367">
            <v>23680102</v>
          </cell>
          <cell r="AY367" t="str">
            <v>Actividades Industriales</v>
          </cell>
          <cell r="BE367">
            <v>23680102</v>
          </cell>
          <cell r="BF367" t="str">
            <v>Actividades Industriales</v>
          </cell>
          <cell r="BS367">
            <v>23680102</v>
          </cell>
          <cell r="BT367" t="str">
            <v>Actividades Industriales</v>
          </cell>
          <cell r="BZ367">
            <v>4140950203</v>
          </cell>
          <cell r="CA367" t="str">
            <v>Equipo de Hoteles y Restaurantes</v>
          </cell>
          <cell r="CB367">
            <v>-293592698</v>
          </cell>
          <cell r="CC367">
            <v>0</v>
          </cell>
          <cell r="CD367">
            <v>17310000</v>
          </cell>
          <cell r="CE367">
            <v>-310902698</v>
          </cell>
        </row>
        <row r="368">
          <cell r="A368">
            <v>23680103</v>
          </cell>
          <cell r="B368" t="str">
            <v>Las Demas Activi Industri</v>
          </cell>
          <cell r="H368">
            <v>23680103</v>
          </cell>
          <cell r="I368" t="str">
            <v>Las Demas Activi Industri</v>
          </cell>
          <cell r="O368">
            <v>23680103</v>
          </cell>
          <cell r="P368" t="str">
            <v>Las Demas Activi Industri</v>
          </cell>
          <cell r="V368">
            <v>23680103</v>
          </cell>
          <cell r="W368" t="str">
            <v>Las Demas Activi Industri</v>
          </cell>
          <cell r="AC368">
            <v>23680103</v>
          </cell>
          <cell r="AD368" t="str">
            <v>Las Demas Activi Industri</v>
          </cell>
          <cell r="AJ368">
            <v>23680103</v>
          </cell>
          <cell r="AK368" t="str">
            <v>Las Demas Activi Industri</v>
          </cell>
          <cell r="AQ368">
            <v>23680103</v>
          </cell>
          <cell r="AR368" t="str">
            <v>Las Demas Activi Industri</v>
          </cell>
          <cell r="AX368">
            <v>23680103</v>
          </cell>
          <cell r="AY368" t="str">
            <v>Las Demas Activi Industri</v>
          </cell>
          <cell r="BE368">
            <v>23680103</v>
          </cell>
          <cell r="BF368" t="str">
            <v>Las Demas Activi Industri</v>
          </cell>
          <cell r="BS368">
            <v>23680103</v>
          </cell>
          <cell r="BT368" t="str">
            <v>Las Demas Activi Industri</v>
          </cell>
          <cell r="BZ368">
            <v>4140950204</v>
          </cell>
          <cell r="CA368" t="str">
            <v>Equipo de Hoteles y Restaurantes Exento</v>
          </cell>
          <cell r="CB368">
            <v>-4888900</v>
          </cell>
          <cell r="CC368">
            <v>0</v>
          </cell>
          <cell r="CD368">
            <v>0</v>
          </cell>
          <cell r="CE368">
            <v>-4888900</v>
          </cell>
        </row>
        <row r="369">
          <cell r="A369">
            <v>23680104</v>
          </cell>
          <cell r="B369" t="str">
            <v>Actividades Comerciales 3</v>
          </cell>
          <cell r="H369">
            <v>23680104</v>
          </cell>
          <cell r="I369" t="str">
            <v>Actividades Comerciales 3</v>
          </cell>
          <cell r="O369">
            <v>23680104</v>
          </cell>
          <cell r="P369" t="str">
            <v>Actividades Comerciales 3</v>
          </cell>
          <cell r="V369">
            <v>23680104</v>
          </cell>
          <cell r="W369" t="str">
            <v>Actividades Comerciales 3</v>
          </cell>
          <cell r="AC369">
            <v>23680104</v>
          </cell>
          <cell r="AD369" t="str">
            <v>Actividades Comerciales 3</v>
          </cell>
          <cell r="AJ369">
            <v>23680104</v>
          </cell>
          <cell r="AK369" t="str">
            <v>Actividades Comerciales 3</v>
          </cell>
          <cell r="AQ369">
            <v>23680104</v>
          </cell>
          <cell r="AR369" t="str">
            <v>Actividades Comerciales 3</v>
          </cell>
          <cell r="AX369">
            <v>23680104</v>
          </cell>
          <cell r="AY369" t="str">
            <v>Actividades Comerciales 3</v>
          </cell>
          <cell r="BE369">
            <v>23680104</v>
          </cell>
          <cell r="BF369" t="str">
            <v>Actividades Comerciales 3</v>
          </cell>
          <cell r="BS369">
            <v>23680104</v>
          </cell>
          <cell r="BT369" t="str">
            <v>Actividades Comerciales 3</v>
          </cell>
          <cell r="BZ369">
            <v>41409503</v>
          </cell>
          <cell r="CA369" t="str">
            <v>SERVICIOS</v>
          </cell>
          <cell r="CB369">
            <v>-58877106</v>
          </cell>
          <cell r="CC369">
            <v>7200</v>
          </cell>
          <cell r="CD369">
            <v>6710600</v>
          </cell>
          <cell r="CE369">
            <v>-65580506</v>
          </cell>
        </row>
        <row r="370">
          <cell r="A370">
            <v>23680105</v>
          </cell>
          <cell r="B370" t="str">
            <v>Las Dema Activi Comercial</v>
          </cell>
          <cell r="H370">
            <v>23680105</v>
          </cell>
          <cell r="I370" t="str">
            <v>Las Dema Activi Comercial</v>
          </cell>
          <cell r="O370">
            <v>23680105</v>
          </cell>
          <cell r="P370" t="str">
            <v>Las Dema Activi Comercial</v>
          </cell>
          <cell r="V370">
            <v>23680105</v>
          </cell>
          <cell r="W370" t="str">
            <v>Las Dema Activi Comercial</v>
          </cell>
          <cell r="AC370">
            <v>23680105</v>
          </cell>
          <cell r="AD370" t="str">
            <v>Las Dema Activi Comercial</v>
          </cell>
          <cell r="AJ370">
            <v>23680105</v>
          </cell>
          <cell r="AK370" t="str">
            <v>Las Dema Activi Comercial</v>
          </cell>
          <cell r="AQ370">
            <v>23680105</v>
          </cell>
          <cell r="AR370" t="str">
            <v>Las Dema Activi Comercial</v>
          </cell>
          <cell r="AX370">
            <v>23680105</v>
          </cell>
          <cell r="AY370" t="str">
            <v>Las Dema Activi Comercial</v>
          </cell>
          <cell r="BE370">
            <v>23680105</v>
          </cell>
          <cell r="BF370" t="str">
            <v>Las Dema Activi Comercial</v>
          </cell>
          <cell r="BS370">
            <v>23680105</v>
          </cell>
          <cell r="BT370" t="str">
            <v>Las Dema Activi Comercial</v>
          </cell>
          <cell r="BZ370">
            <v>4140950301</v>
          </cell>
          <cell r="CA370" t="str">
            <v>De Transporte</v>
          </cell>
          <cell r="CB370">
            <v>-13363472</v>
          </cell>
          <cell r="CC370">
            <v>7200</v>
          </cell>
          <cell r="CD370">
            <v>1810600</v>
          </cell>
          <cell r="CE370">
            <v>-15166872</v>
          </cell>
        </row>
        <row r="371">
          <cell r="A371">
            <v>23680106</v>
          </cell>
          <cell r="B371" t="str">
            <v>Supermercados, Miscelan y</v>
          </cell>
          <cell r="H371">
            <v>23680106</v>
          </cell>
          <cell r="I371" t="str">
            <v>Supermercados, Miscelan y</v>
          </cell>
          <cell r="O371">
            <v>23680106</v>
          </cell>
          <cell r="P371" t="str">
            <v>Supermercados, Miscelan y</v>
          </cell>
          <cell r="V371">
            <v>23680106</v>
          </cell>
          <cell r="W371" t="str">
            <v>Supermercados, Miscelan y</v>
          </cell>
          <cell r="AC371">
            <v>23680106</v>
          </cell>
          <cell r="AD371" t="str">
            <v>Supermercados, Miscelan y</v>
          </cell>
          <cell r="AJ371">
            <v>23680106</v>
          </cell>
          <cell r="AK371" t="str">
            <v>Supermercados, Miscelan y</v>
          </cell>
          <cell r="AQ371">
            <v>23680106</v>
          </cell>
          <cell r="AR371" t="str">
            <v>Supermercados, Miscelan y</v>
          </cell>
          <cell r="AX371">
            <v>23680106</v>
          </cell>
          <cell r="AY371" t="str">
            <v>Supermercados, Miscelan y</v>
          </cell>
          <cell r="BE371">
            <v>23680106</v>
          </cell>
          <cell r="BF371" t="str">
            <v>Supermercados, Miscelan y</v>
          </cell>
          <cell r="BS371">
            <v>23680106</v>
          </cell>
          <cell r="BT371" t="str">
            <v>Supermercados, Miscelan y</v>
          </cell>
          <cell r="BZ371">
            <v>4140950302</v>
          </cell>
          <cell r="CA371" t="str">
            <v>Servicio de Meseros</v>
          </cell>
          <cell r="CB371">
            <v>-38904000</v>
          </cell>
          <cell r="CC371">
            <v>0</v>
          </cell>
          <cell r="CD371">
            <v>4760000</v>
          </cell>
          <cell r="CE371">
            <v>-43664000</v>
          </cell>
        </row>
        <row r="372">
          <cell r="A372">
            <v>23680107</v>
          </cell>
          <cell r="B372" t="str">
            <v>Actividades De Servicio 3</v>
          </cell>
          <cell r="H372">
            <v>23680107</v>
          </cell>
          <cell r="I372" t="str">
            <v>Actividades De Servicio 3</v>
          </cell>
          <cell r="O372">
            <v>23680107</v>
          </cell>
          <cell r="P372" t="str">
            <v>Actividades De Servicio 3</v>
          </cell>
          <cell r="V372">
            <v>23680107</v>
          </cell>
          <cell r="W372" t="str">
            <v>Actividades De Servicio 3</v>
          </cell>
          <cell r="AC372">
            <v>23680107</v>
          </cell>
          <cell r="AD372" t="str">
            <v>Actividades De Servicio 3</v>
          </cell>
          <cell r="AJ372">
            <v>23680107</v>
          </cell>
          <cell r="AK372" t="str">
            <v>Actividades De Servicio 3</v>
          </cell>
          <cell r="AQ372">
            <v>23680107</v>
          </cell>
          <cell r="AR372" t="str">
            <v>Actividades De Servicio 3</v>
          </cell>
          <cell r="AX372">
            <v>23680107</v>
          </cell>
          <cell r="AY372" t="str">
            <v>Actividades De Servicio 3</v>
          </cell>
          <cell r="BE372">
            <v>23680107</v>
          </cell>
          <cell r="BF372" t="str">
            <v>Actividades De Servicio 3</v>
          </cell>
          <cell r="BS372">
            <v>23680107</v>
          </cell>
          <cell r="BT372" t="str">
            <v>Actividades De Servicio 3</v>
          </cell>
          <cell r="BZ372">
            <v>4140950303</v>
          </cell>
          <cell r="CA372" t="str">
            <v>Otros Servicios</v>
          </cell>
          <cell r="CB372">
            <v>-866034</v>
          </cell>
          <cell r="CC372">
            <v>0</v>
          </cell>
          <cell r="CD372">
            <v>0</v>
          </cell>
          <cell r="CE372">
            <v>-866034</v>
          </cell>
        </row>
        <row r="373">
          <cell r="A373">
            <v>23680108</v>
          </cell>
          <cell r="B373" t="str">
            <v>Actividades De Servicio 6</v>
          </cell>
          <cell r="H373">
            <v>23680108</v>
          </cell>
          <cell r="I373" t="str">
            <v>Actividades De Servicio 6</v>
          </cell>
          <cell r="O373">
            <v>23680108</v>
          </cell>
          <cell r="P373" t="str">
            <v>Actividades De Servicio 6</v>
          </cell>
          <cell r="V373">
            <v>23680108</v>
          </cell>
          <cell r="W373" t="str">
            <v>Actividades De Servicio 6</v>
          </cell>
          <cell r="AC373">
            <v>23680108</v>
          </cell>
          <cell r="AD373" t="str">
            <v>Actividades De Servicio 6</v>
          </cell>
          <cell r="AJ373">
            <v>23680108</v>
          </cell>
          <cell r="AK373" t="str">
            <v>Actividades De Servicio 6</v>
          </cell>
          <cell r="AQ373">
            <v>23680108</v>
          </cell>
          <cell r="AR373" t="str">
            <v>Actividades De Servicio 6</v>
          </cell>
          <cell r="AX373">
            <v>23680108</v>
          </cell>
          <cell r="AY373" t="str">
            <v>Actividades De Servicio 6</v>
          </cell>
          <cell r="BE373">
            <v>23680108</v>
          </cell>
          <cell r="BF373" t="str">
            <v>Actividades De Servicio 6</v>
          </cell>
          <cell r="BS373">
            <v>23680108</v>
          </cell>
          <cell r="BT373" t="str">
            <v>Actividades De Servicio 6</v>
          </cell>
          <cell r="BZ373">
            <v>4140950304</v>
          </cell>
          <cell r="CA373" t="str">
            <v>Ambientación Musical</v>
          </cell>
          <cell r="CB373">
            <v>-2725000</v>
          </cell>
          <cell r="CC373">
            <v>0</v>
          </cell>
          <cell r="CD373">
            <v>140000</v>
          </cell>
          <cell r="CE373">
            <v>-2865000</v>
          </cell>
        </row>
        <row r="374">
          <cell r="A374">
            <v>23680109</v>
          </cell>
          <cell r="B374" t="str">
            <v>Las Demas Activi De Servi</v>
          </cell>
          <cell r="H374">
            <v>23680109</v>
          </cell>
          <cell r="I374" t="str">
            <v>Las Demas Activi De Servi</v>
          </cell>
          <cell r="O374">
            <v>23680109</v>
          </cell>
          <cell r="P374" t="str">
            <v>Las Demas Activi De Servi</v>
          </cell>
          <cell r="V374">
            <v>23680109</v>
          </cell>
          <cell r="W374" t="str">
            <v>Las Demas Activi De Servi</v>
          </cell>
          <cell r="AC374">
            <v>23680109</v>
          </cell>
          <cell r="AD374" t="str">
            <v>Las Demas Activi De Servi</v>
          </cell>
          <cell r="AJ374">
            <v>23680109</v>
          </cell>
          <cell r="AK374" t="str">
            <v>Las Demas Activi De Servi</v>
          </cell>
          <cell r="AQ374">
            <v>23680109</v>
          </cell>
          <cell r="AR374" t="str">
            <v>Las Demas Activi De Servi</v>
          </cell>
          <cell r="AX374">
            <v>23680109</v>
          </cell>
          <cell r="AY374" t="str">
            <v>Las Demas Activi De Servi</v>
          </cell>
          <cell r="BE374">
            <v>23680109</v>
          </cell>
          <cell r="BF374" t="str">
            <v>Las Demas Activi De Servi</v>
          </cell>
          <cell r="BS374">
            <v>23680109</v>
          </cell>
          <cell r="BT374" t="str">
            <v>Las Demas Activi De Servi</v>
          </cell>
          <cell r="BZ374">
            <v>4140950306</v>
          </cell>
          <cell r="CA374" t="str">
            <v>Servicios Generales Exentos</v>
          </cell>
          <cell r="CB374">
            <v>-3018600</v>
          </cell>
          <cell r="CC374">
            <v>0</v>
          </cell>
          <cell r="CD374">
            <v>0</v>
          </cell>
          <cell r="CE374">
            <v>-3018600</v>
          </cell>
        </row>
        <row r="375">
          <cell r="A375">
            <v>23680110</v>
          </cell>
          <cell r="B375" t="str">
            <v>Entidades Financieras 5*1</v>
          </cell>
          <cell r="H375">
            <v>23680110</v>
          </cell>
          <cell r="I375" t="str">
            <v>Entidades Financieras 5*1</v>
          </cell>
          <cell r="O375">
            <v>23680110</v>
          </cell>
          <cell r="P375" t="str">
            <v>Entidades Financieras 5*1</v>
          </cell>
          <cell r="V375">
            <v>23680110</v>
          </cell>
          <cell r="W375" t="str">
            <v>Entidades Financieras 5*1</v>
          </cell>
          <cell r="AC375">
            <v>23680110</v>
          </cell>
          <cell r="AD375" t="str">
            <v>Entidades Financieras 5*1</v>
          </cell>
          <cell r="AJ375">
            <v>23680110</v>
          </cell>
          <cell r="AK375" t="str">
            <v>Entidades Financieras 5*1</v>
          </cell>
          <cell r="AQ375">
            <v>23680110</v>
          </cell>
          <cell r="AR375" t="str">
            <v>Entidades Financieras 5*1</v>
          </cell>
          <cell r="AX375">
            <v>23680110</v>
          </cell>
          <cell r="AY375" t="str">
            <v>Entidades Financieras 5*1</v>
          </cell>
          <cell r="BE375">
            <v>23680110</v>
          </cell>
          <cell r="BF375" t="str">
            <v>Entidades Financieras 5*1</v>
          </cell>
          <cell r="BS375">
            <v>23680110</v>
          </cell>
          <cell r="BT375" t="str">
            <v>Entidades Financieras 5*1</v>
          </cell>
          <cell r="BZ375">
            <v>41409504</v>
          </cell>
          <cell r="CA375" t="str">
            <v>DIVERSOS</v>
          </cell>
          <cell r="CB375">
            <v>-77856593.769999996</v>
          </cell>
          <cell r="CC375">
            <v>326080.5</v>
          </cell>
          <cell r="CD375">
            <v>5360327.37</v>
          </cell>
          <cell r="CE375">
            <v>-82890840.640000001</v>
          </cell>
        </row>
        <row r="376">
          <cell r="A376">
            <v>236802</v>
          </cell>
          <cell r="B376" t="str">
            <v>PAGO DE ICA RETENIDO</v>
          </cell>
          <cell r="H376">
            <v>236802</v>
          </cell>
          <cell r="I376" t="str">
            <v>PAGO DE ICA RETENIDO</v>
          </cell>
          <cell r="O376">
            <v>236802</v>
          </cell>
          <cell r="P376" t="str">
            <v>PAGO DE ICA RETENIDO</v>
          </cell>
          <cell r="V376">
            <v>236802</v>
          </cell>
          <cell r="W376" t="str">
            <v>PAGO DE ICA RETENIDO</v>
          </cell>
          <cell r="AC376">
            <v>236802</v>
          </cell>
          <cell r="AD376" t="str">
            <v>PAGO DE ICA RETENIDO</v>
          </cell>
          <cell r="AJ376">
            <v>236802</v>
          </cell>
          <cell r="AK376" t="str">
            <v>PAGO DE ICA RETENIDO</v>
          </cell>
          <cell r="AQ376">
            <v>236802</v>
          </cell>
          <cell r="AR376" t="str">
            <v>PAGO DE ICA RETENIDO</v>
          </cell>
          <cell r="AX376">
            <v>236802</v>
          </cell>
          <cell r="AY376" t="str">
            <v>PAGO DE ICA RETENIDO</v>
          </cell>
          <cell r="BE376">
            <v>236802</v>
          </cell>
          <cell r="BF376" t="str">
            <v>PAGO DE ICA RETENIDO</v>
          </cell>
          <cell r="BS376">
            <v>236802</v>
          </cell>
          <cell r="BT376" t="str">
            <v>PAGO DE ICA RETENIDO</v>
          </cell>
          <cell r="BZ376">
            <v>4140950401</v>
          </cell>
          <cell r="CA376" t="str">
            <v>Aprovechamiento Propina</v>
          </cell>
          <cell r="CB376">
            <v>-5396769.4299999997</v>
          </cell>
          <cell r="CC376">
            <v>286423</v>
          </cell>
          <cell r="CD376">
            <v>521875</v>
          </cell>
          <cell r="CE376">
            <v>-5632221.4299999997</v>
          </cell>
        </row>
        <row r="377">
          <cell r="A377">
            <v>23680201</v>
          </cell>
          <cell r="B377" t="str">
            <v>Pago Imp Ind Y Comercio</v>
          </cell>
          <cell r="H377">
            <v>23680201</v>
          </cell>
          <cell r="I377" t="str">
            <v>Pago Imp Ind Y Comercio</v>
          </cell>
          <cell r="O377">
            <v>23680201</v>
          </cell>
          <cell r="P377" t="str">
            <v>Pago Imp Ind Y Comercio</v>
          </cell>
          <cell r="V377">
            <v>23680201</v>
          </cell>
          <cell r="W377" t="str">
            <v>Pago Imp Ind Y Comercio</v>
          </cell>
          <cell r="AC377">
            <v>23680201</v>
          </cell>
          <cell r="AD377" t="str">
            <v>Pago Imp Ind Y Comercio</v>
          </cell>
          <cell r="AJ377">
            <v>23680201</v>
          </cell>
          <cell r="AK377" t="str">
            <v>Pago Imp Ind Y Comercio</v>
          </cell>
          <cell r="AQ377">
            <v>23680201</v>
          </cell>
          <cell r="AR377" t="str">
            <v>Pago Imp Ind Y Comercio</v>
          </cell>
          <cell r="AX377">
            <v>23680201</v>
          </cell>
          <cell r="AY377" t="str">
            <v>Pago Imp Ind Y Comercio</v>
          </cell>
          <cell r="BE377">
            <v>23680201</v>
          </cell>
          <cell r="BF377" t="str">
            <v>Pago Imp Ind Y Comercio</v>
          </cell>
          <cell r="BS377">
            <v>23680201</v>
          </cell>
          <cell r="BT377" t="str">
            <v>Pago Imp Ind Y Comercio</v>
          </cell>
          <cell r="BZ377">
            <v>4140950403</v>
          </cell>
          <cell r="CA377" t="str">
            <v>Llaves Toallas y Otros</v>
          </cell>
          <cell r="CB377">
            <v>-66719353</v>
          </cell>
          <cell r="CC377">
            <v>0</v>
          </cell>
          <cell r="CD377">
            <v>4479507</v>
          </cell>
          <cell r="CE377">
            <v>-71198860</v>
          </cell>
        </row>
        <row r="378">
          <cell r="A378">
            <v>23680202</v>
          </cell>
          <cell r="B378" t="str">
            <v>Pago Imp Ind Y Com Año An</v>
          </cell>
          <cell r="H378">
            <v>23680202</v>
          </cell>
          <cell r="I378" t="str">
            <v>Pago Imp Ind Y Com Año An</v>
          </cell>
          <cell r="O378">
            <v>23680202</v>
          </cell>
          <cell r="P378" t="str">
            <v>Pago Imp Ind Y Com Año An</v>
          </cell>
          <cell r="V378">
            <v>23680202</v>
          </cell>
          <cell r="W378" t="str">
            <v>Pago Imp Ind Y Com Año An</v>
          </cell>
          <cell r="AC378">
            <v>23680202</v>
          </cell>
          <cell r="AD378" t="str">
            <v>Pago Imp Ind Y Com Año An</v>
          </cell>
          <cell r="AJ378">
            <v>23680202</v>
          </cell>
          <cell r="AK378" t="str">
            <v>Pago Imp Ind Y Com Año An</v>
          </cell>
          <cell r="AQ378">
            <v>23680202</v>
          </cell>
          <cell r="AR378" t="str">
            <v>Pago Imp Ind Y Com Año An</v>
          </cell>
          <cell r="AX378">
            <v>23680202</v>
          </cell>
          <cell r="AY378" t="str">
            <v>Pago Imp Ind Y Com Año An</v>
          </cell>
          <cell r="BE378">
            <v>23680202</v>
          </cell>
          <cell r="BF378" t="str">
            <v>Pago Imp Ind Y Com Año An</v>
          </cell>
          <cell r="BS378">
            <v>23680202</v>
          </cell>
          <cell r="BT378" t="str">
            <v>Pago Imp Ind Y Com Año An</v>
          </cell>
          <cell r="BZ378">
            <v>4140950405</v>
          </cell>
          <cell r="CA378" t="str">
            <v>Recobro de Daños</v>
          </cell>
          <cell r="CB378">
            <v>-200000</v>
          </cell>
          <cell r="CC378">
            <v>0</v>
          </cell>
          <cell r="CD378">
            <v>0</v>
          </cell>
          <cell r="CE378">
            <v>-200000</v>
          </cell>
        </row>
        <row r="379">
          <cell r="A379">
            <v>2370</v>
          </cell>
          <cell r="B379" t="str">
            <v>RETENCIONES Y APORTES DE</v>
          </cell>
          <cell r="H379">
            <v>2370</v>
          </cell>
          <cell r="I379" t="str">
            <v>RETENCIONES Y APORTES DE</v>
          </cell>
          <cell r="O379">
            <v>2370</v>
          </cell>
          <cell r="P379" t="str">
            <v>RETENCIONES Y APORTES DE</v>
          </cell>
          <cell r="V379">
            <v>2370</v>
          </cell>
          <cell r="W379" t="str">
            <v>RETENCIONES Y APORTES DE</v>
          </cell>
          <cell r="AC379">
            <v>2370</v>
          </cell>
          <cell r="AD379" t="str">
            <v>RETENCIONES Y APORTES DE</v>
          </cell>
          <cell r="AJ379">
            <v>2370</v>
          </cell>
          <cell r="AK379" t="str">
            <v>RETENCIONES Y APORTES DE</v>
          </cell>
          <cell r="AQ379">
            <v>2370</v>
          </cell>
          <cell r="AR379" t="str">
            <v>RETENCIONES Y APORTES DE</v>
          </cell>
          <cell r="AX379">
            <v>2370</v>
          </cell>
          <cell r="AY379" t="str">
            <v>RETENCIONES Y APORTES DE</v>
          </cell>
          <cell r="BE379">
            <v>2370</v>
          </cell>
          <cell r="BF379" t="str">
            <v>RETENCIONES Y APORTES DE</v>
          </cell>
          <cell r="BS379">
            <v>2370</v>
          </cell>
          <cell r="BT379" t="str">
            <v>RETENCIONES Y APORTES DE</v>
          </cell>
          <cell r="BZ379">
            <v>4140950406</v>
          </cell>
          <cell r="CA379" t="str">
            <v>Excedentes</v>
          </cell>
          <cell r="CB379">
            <v>-2726778.34</v>
          </cell>
          <cell r="CC379">
            <v>14937.5</v>
          </cell>
          <cell r="CD379">
            <v>183260.37</v>
          </cell>
          <cell r="CE379">
            <v>-2895101.21</v>
          </cell>
        </row>
        <row r="380">
          <cell r="A380">
            <v>237005</v>
          </cell>
          <cell r="B380" t="str">
            <v>APORTES A ENT. PROMOTORAS</v>
          </cell>
          <cell r="H380">
            <v>237005</v>
          </cell>
          <cell r="I380" t="str">
            <v>APORTES A ENT. PROMOTORAS</v>
          </cell>
          <cell r="O380">
            <v>237005</v>
          </cell>
          <cell r="P380" t="str">
            <v>APORTES A ENT. PROMOTORAS</v>
          </cell>
          <cell r="V380">
            <v>237005</v>
          </cell>
          <cell r="W380" t="str">
            <v>APORTES A ENT. PROMOTORAS</v>
          </cell>
          <cell r="AC380">
            <v>237005</v>
          </cell>
          <cell r="AD380" t="str">
            <v>APORTES A ENT. PROMOTORAS</v>
          </cell>
          <cell r="AJ380">
            <v>237005</v>
          </cell>
          <cell r="AK380" t="str">
            <v>APORTES A ENT. PROMOTORAS</v>
          </cell>
          <cell r="AQ380">
            <v>237005</v>
          </cell>
          <cell r="AR380" t="str">
            <v>APORTES A ENT. PROMOTORAS</v>
          </cell>
          <cell r="AX380">
            <v>237005</v>
          </cell>
          <cell r="AY380" t="str">
            <v>APORTES A ENT. PROMOTORAS</v>
          </cell>
          <cell r="BE380">
            <v>237005</v>
          </cell>
          <cell r="BF380" t="str">
            <v>APORTES A ENT. PROMOTORAS</v>
          </cell>
          <cell r="BS380">
            <v>237005</v>
          </cell>
          <cell r="BT380" t="str">
            <v>APORTES A ENT. PROMOTORAS</v>
          </cell>
          <cell r="BZ380">
            <v>4140950407</v>
          </cell>
          <cell r="CA380" t="str">
            <v>Sobrantes de Caja</v>
          </cell>
          <cell r="CB380">
            <v>-569153</v>
          </cell>
          <cell r="CC380">
            <v>24720</v>
          </cell>
          <cell r="CD380">
            <v>95735</v>
          </cell>
          <cell r="CE380">
            <v>-640168</v>
          </cell>
        </row>
        <row r="381">
          <cell r="A381">
            <v>237006</v>
          </cell>
          <cell r="B381" t="str">
            <v>APORTES ADM. RIESG. PROF.</v>
          </cell>
          <cell r="H381">
            <v>237006</v>
          </cell>
          <cell r="I381" t="str">
            <v>APORTES ADM. RIESG. PROF.</v>
          </cell>
          <cell r="O381">
            <v>237006</v>
          </cell>
          <cell r="P381" t="str">
            <v>APORTES ADM. RIESG. PROF.</v>
          </cell>
          <cell r="V381">
            <v>237006</v>
          </cell>
          <cell r="W381" t="str">
            <v>APORTES ADM. RIESG. PROF.</v>
          </cell>
          <cell r="AC381">
            <v>237006</v>
          </cell>
          <cell r="AD381" t="str">
            <v>APORTES ADM. RIESG. PROF.</v>
          </cell>
          <cell r="AJ381">
            <v>237006</v>
          </cell>
          <cell r="AK381" t="str">
            <v>APORTES ADM. RIESG. PROF.</v>
          </cell>
          <cell r="AQ381">
            <v>237006</v>
          </cell>
          <cell r="AR381" t="str">
            <v>APORTES ADM. RIESG. PROF.</v>
          </cell>
          <cell r="AX381">
            <v>237006</v>
          </cell>
          <cell r="AY381" t="str">
            <v>APORTES ADM. RIESG. PROF.</v>
          </cell>
          <cell r="BE381">
            <v>237006</v>
          </cell>
          <cell r="BF381" t="str">
            <v>APORTES ADM. RIESG. PROF.</v>
          </cell>
          <cell r="BS381">
            <v>237006</v>
          </cell>
          <cell r="BT381" t="str">
            <v>APORTES ADM. RIESG. PROF.</v>
          </cell>
          <cell r="BZ381">
            <v>4140950408</v>
          </cell>
          <cell r="CA381" t="str">
            <v>Fotocopias Útiles y Papelería</v>
          </cell>
          <cell r="CB381">
            <v>-2244540</v>
          </cell>
          <cell r="CC381">
            <v>0</v>
          </cell>
          <cell r="CD381">
            <v>79950</v>
          </cell>
          <cell r="CE381">
            <v>-2324490</v>
          </cell>
        </row>
        <row r="382">
          <cell r="A382">
            <v>237010</v>
          </cell>
          <cell r="B382" t="str">
            <v>APORTES ICBF, SENA Y CAJA</v>
          </cell>
          <cell r="H382">
            <v>237010</v>
          </cell>
          <cell r="I382" t="str">
            <v>APORTES ICBF, SENA Y CAJA</v>
          </cell>
          <cell r="O382">
            <v>237010</v>
          </cell>
          <cell r="P382" t="str">
            <v>APORTES ICBF, SENA Y CAJA</v>
          </cell>
          <cell r="V382">
            <v>237010</v>
          </cell>
          <cell r="W382" t="str">
            <v>APORTES ICBF, SENA Y CAJA</v>
          </cell>
          <cell r="AC382">
            <v>237010</v>
          </cell>
          <cell r="AD382" t="str">
            <v>APORTES ICBF, SENA Y CAJA</v>
          </cell>
          <cell r="AJ382">
            <v>237010</v>
          </cell>
          <cell r="AK382" t="str">
            <v>APORTES ICBF, SENA Y CAJA</v>
          </cell>
          <cell r="AQ382">
            <v>237010</v>
          </cell>
          <cell r="AR382" t="str">
            <v>APORTES ICBF, SENA Y CAJA</v>
          </cell>
          <cell r="AX382">
            <v>237010</v>
          </cell>
          <cell r="AY382" t="str">
            <v>APORTES ICBF, SENA Y CAJA</v>
          </cell>
          <cell r="BE382">
            <v>237010</v>
          </cell>
          <cell r="BF382" t="str">
            <v>APORTES ICBF, SENA Y CAJA</v>
          </cell>
          <cell r="BS382">
            <v>237010</v>
          </cell>
          <cell r="BT382" t="str">
            <v>APORTES ICBF, SENA Y CAJA</v>
          </cell>
          <cell r="BZ382">
            <v>42</v>
          </cell>
          <cell r="CA382" t="str">
            <v>NO OPERACIONALES</v>
          </cell>
          <cell r="CB382">
            <v>-822413784</v>
          </cell>
          <cell r="CC382">
            <v>33001</v>
          </cell>
          <cell r="CD382">
            <v>279971873</v>
          </cell>
          <cell r="CE382">
            <v>-1102352656</v>
          </cell>
        </row>
        <row r="383">
          <cell r="A383">
            <v>237025</v>
          </cell>
          <cell r="B383" t="str">
            <v>EMBARGOS JUDICIALES</v>
          </cell>
          <cell r="H383">
            <v>237025</v>
          </cell>
          <cell r="I383" t="str">
            <v>EMBARGOS JUDICIALES</v>
          </cell>
          <cell r="O383">
            <v>237025</v>
          </cell>
          <cell r="P383" t="str">
            <v>EMBARGOS JUDICIALES</v>
          </cell>
          <cell r="V383">
            <v>237025</v>
          </cell>
          <cell r="W383" t="str">
            <v>EMBARGOS JUDICIALES</v>
          </cell>
          <cell r="AC383">
            <v>237025</v>
          </cell>
          <cell r="AD383" t="str">
            <v>EMBARGOS JUDICIALES</v>
          </cell>
          <cell r="AJ383">
            <v>237025</v>
          </cell>
          <cell r="AK383" t="str">
            <v>EMBARGOS JUDICIALES</v>
          </cell>
          <cell r="AQ383">
            <v>237025</v>
          </cell>
          <cell r="AR383" t="str">
            <v>EMBARGOS JUDICIALES</v>
          </cell>
          <cell r="AX383">
            <v>237025</v>
          </cell>
          <cell r="AY383" t="str">
            <v>EMBARGOS JUDICIALES</v>
          </cell>
          <cell r="BE383">
            <v>237025</v>
          </cell>
          <cell r="BF383" t="str">
            <v>EMBARGOS JUDICIALES</v>
          </cell>
          <cell r="BS383">
            <v>237025</v>
          </cell>
          <cell r="BT383" t="str">
            <v>EMBARGOS JUDICIALES</v>
          </cell>
          <cell r="BZ383">
            <v>4210</v>
          </cell>
          <cell r="CA383" t="str">
            <v>FINANCIEROS</v>
          </cell>
          <cell r="CB383">
            <v>-47387389</v>
          </cell>
          <cell r="CC383">
            <v>1</v>
          </cell>
          <cell r="CD383">
            <v>4426928</v>
          </cell>
          <cell r="CE383">
            <v>-51814316</v>
          </cell>
        </row>
        <row r="384">
          <cell r="A384">
            <v>23702501</v>
          </cell>
          <cell r="B384" t="str">
            <v>Embargos Judiciales</v>
          </cell>
          <cell r="H384">
            <v>23702501</v>
          </cell>
          <cell r="I384" t="str">
            <v>Embargos Judiciales</v>
          </cell>
          <cell r="O384">
            <v>23702501</v>
          </cell>
          <cell r="P384" t="str">
            <v>Embargos Judiciales</v>
          </cell>
          <cell r="V384">
            <v>23702501</v>
          </cell>
          <cell r="W384" t="str">
            <v>Embargos Judiciales</v>
          </cell>
          <cell r="AC384">
            <v>23702501</v>
          </cell>
          <cell r="AD384" t="str">
            <v>Embargos Judiciales</v>
          </cell>
          <cell r="AJ384">
            <v>23702501</v>
          </cell>
          <cell r="AK384" t="str">
            <v>Embargos Judiciales</v>
          </cell>
          <cell r="AQ384">
            <v>23702501</v>
          </cell>
          <cell r="AR384" t="str">
            <v>Embargos Judiciales</v>
          </cell>
          <cell r="AX384">
            <v>23702501</v>
          </cell>
          <cell r="AY384" t="str">
            <v>Embargos Judiciales</v>
          </cell>
          <cell r="BE384">
            <v>23702501</v>
          </cell>
          <cell r="BF384" t="str">
            <v>Embargos Judiciales</v>
          </cell>
          <cell r="BS384">
            <v>23702501</v>
          </cell>
          <cell r="BT384" t="str">
            <v>Embargos Judiciales</v>
          </cell>
          <cell r="BZ384">
            <v>421005</v>
          </cell>
          <cell r="CA384" t="str">
            <v>INTERESES</v>
          </cell>
          <cell r="CB384">
            <v>-4738400</v>
          </cell>
          <cell r="CC384">
            <v>0</v>
          </cell>
          <cell r="CD384">
            <v>578554</v>
          </cell>
          <cell r="CE384">
            <v>-5316954</v>
          </cell>
        </row>
        <row r="385">
          <cell r="A385">
            <v>237045</v>
          </cell>
          <cell r="B385" t="str">
            <v>FONDOS</v>
          </cell>
          <cell r="H385">
            <v>237045</v>
          </cell>
          <cell r="I385" t="str">
            <v>FONDOS</v>
          </cell>
          <cell r="O385">
            <v>237045</v>
          </cell>
          <cell r="P385" t="str">
            <v>FONDOS</v>
          </cell>
          <cell r="V385">
            <v>237045</v>
          </cell>
          <cell r="W385" t="str">
            <v>FONDOS</v>
          </cell>
          <cell r="AC385">
            <v>237045</v>
          </cell>
          <cell r="AD385" t="str">
            <v>FONDOS</v>
          </cell>
          <cell r="AJ385">
            <v>237045</v>
          </cell>
          <cell r="AK385" t="str">
            <v>FONDOS</v>
          </cell>
          <cell r="AQ385">
            <v>237045</v>
          </cell>
          <cell r="AR385" t="str">
            <v>FONDOS</v>
          </cell>
          <cell r="AX385">
            <v>237045</v>
          </cell>
          <cell r="AY385" t="str">
            <v>FONDOS</v>
          </cell>
          <cell r="BE385">
            <v>237045</v>
          </cell>
          <cell r="BF385" t="str">
            <v>FONDOS</v>
          </cell>
          <cell r="BS385">
            <v>237045</v>
          </cell>
          <cell r="BT385" t="str">
            <v>FONDOS</v>
          </cell>
          <cell r="BZ385">
            <v>421020</v>
          </cell>
          <cell r="CA385" t="str">
            <v>DIFERENCIA EN CAMBIOS</v>
          </cell>
          <cell r="CB385">
            <v>-12594823</v>
          </cell>
          <cell r="CC385">
            <v>1</v>
          </cell>
          <cell r="CD385">
            <v>1199313</v>
          </cell>
          <cell r="CE385">
            <v>-13794135</v>
          </cell>
        </row>
        <row r="386">
          <cell r="A386">
            <v>237095</v>
          </cell>
          <cell r="B386" t="str">
            <v>OTROS</v>
          </cell>
          <cell r="H386">
            <v>237095</v>
          </cell>
          <cell r="I386" t="str">
            <v>OTROS</v>
          </cell>
          <cell r="O386">
            <v>237095</v>
          </cell>
          <cell r="P386" t="str">
            <v>OTROS</v>
          </cell>
          <cell r="V386">
            <v>237095</v>
          </cell>
          <cell r="W386" t="str">
            <v>OTROS</v>
          </cell>
          <cell r="AC386">
            <v>237095</v>
          </cell>
          <cell r="AD386" t="str">
            <v>OTROS</v>
          </cell>
          <cell r="AJ386">
            <v>237095</v>
          </cell>
          <cell r="AK386" t="str">
            <v>OTROS</v>
          </cell>
          <cell r="AQ386">
            <v>237095</v>
          </cell>
          <cell r="AR386" t="str">
            <v>OTROS</v>
          </cell>
          <cell r="AX386">
            <v>237095</v>
          </cell>
          <cell r="AY386" t="str">
            <v>OTROS</v>
          </cell>
          <cell r="BE386">
            <v>237095</v>
          </cell>
          <cell r="BF386" t="str">
            <v>OTROS</v>
          </cell>
          <cell r="BS386">
            <v>237095</v>
          </cell>
          <cell r="BT386" t="str">
            <v>OTROS</v>
          </cell>
          <cell r="BZ386">
            <v>421040</v>
          </cell>
          <cell r="CA386" t="str">
            <v>DESCUENTOS COMERCIALES CONDICIONADOS</v>
          </cell>
          <cell r="CB386">
            <v>-29946708</v>
          </cell>
          <cell r="CC386">
            <v>0</v>
          </cell>
          <cell r="CD386">
            <v>2558120</v>
          </cell>
          <cell r="CE386">
            <v>-32504828</v>
          </cell>
        </row>
        <row r="387">
          <cell r="A387">
            <v>23709501</v>
          </cell>
          <cell r="B387" t="str">
            <v>Plan Médico</v>
          </cell>
          <cell r="H387">
            <v>23709501</v>
          </cell>
          <cell r="I387" t="str">
            <v>Plan Médico</v>
          </cell>
          <cell r="O387">
            <v>23709501</v>
          </cell>
          <cell r="P387" t="str">
            <v>Plan Médico</v>
          </cell>
          <cell r="V387">
            <v>23709501</v>
          </cell>
          <cell r="W387" t="str">
            <v>Plan Médico</v>
          </cell>
          <cell r="AC387">
            <v>23709501</v>
          </cell>
          <cell r="AD387" t="str">
            <v>Plan Médico</v>
          </cell>
          <cell r="AJ387">
            <v>23709501</v>
          </cell>
          <cell r="AK387" t="str">
            <v>Plan Médico</v>
          </cell>
          <cell r="AQ387">
            <v>23709501</v>
          </cell>
          <cell r="AR387" t="str">
            <v>Plan Médico</v>
          </cell>
          <cell r="AX387">
            <v>23709501</v>
          </cell>
          <cell r="AY387" t="str">
            <v>Plan Médico</v>
          </cell>
          <cell r="BE387">
            <v>23709501</v>
          </cell>
          <cell r="BF387" t="str">
            <v>Plan Médico</v>
          </cell>
          <cell r="BS387">
            <v>23709501</v>
          </cell>
          <cell r="BT387" t="str">
            <v>Plan Médico</v>
          </cell>
          <cell r="BZ387">
            <v>421050</v>
          </cell>
          <cell r="CA387" t="str">
            <v>COMISIONES CHEQUES OTRAS PLAZAS</v>
          </cell>
          <cell r="CB387">
            <v>-101655</v>
          </cell>
          <cell r="CC387">
            <v>0</v>
          </cell>
          <cell r="CD387">
            <v>90941</v>
          </cell>
          <cell r="CE387">
            <v>-192596</v>
          </cell>
        </row>
        <row r="388">
          <cell r="A388">
            <v>23709502</v>
          </cell>
          <cell r="B388" t="str">
            <v>Provisión Nomina</v>
          </cell>
          <cell r="H388">
            <v>23709502</v>
          </cell>
          <cell r="I388" t="str">
            <v>Provisión Nomina</v>
          </cell>
          <cell r="O388">
            <v>23709502</v>
          </cell>
          <cell r="P388" t="str">
            <v>Provisión Nomina</v>
          </cell>
          <cell r="V388">
            <v>23709502</v>
          </cell>
          <cell r="W388" t="str">
            <v>Provisión Nomina</v>
          </cell>
          <cell r="AC388">
            <v>23709502</v>
          </cell>
          <cell r="AD388" t="str">
            <v>Provisión Nomina</v>
          </cell>
          <cell r="AJ388">
            <v>23709502</v>
          </cell>
          <cell r="AK388" t="str">
            <v>Provisión Nomina</v>
          </cell>
          <cell r="AQ388">
            <v>23709502</v>
          </cell>
          <cell r="AR388" t="str">
            <v>Provisión Nomina</v>
          </cell>
          <cell r="AX388">
            <v>23709502</v>
          </cell>
          <cell r="AY388" t="str">
            <v>Provisión Nomina</v>
          </cell>
          <cell r="BE388">
            <v>23709502</v>
          </cell>
          <cell r="BF388" t="str">
            <v>Provisión Nomina</v>
          </cell>
          <cell r="BS388">
            <v>23709502</v>
          </cell>
          <cell r="BT388" t="str">
            <v>Provisión Nomina</v>
          </cell>
          <cell r="BZ388">
            <v>421055</v>
          </cell>
          <cell r="CA388" t="str">
            <v>MULTAS Y RECARGAS</v>
          </cell>
          <cell r="CB388">
            <v>-5803</v>
          </cell>
          <cell r="CC388">
            <v>0</v>
          </cell>
          <cell r="CD388">
            <v>0</v>
          </cell>
          <cell r="CE388">
            <v>-5803</v>
          </cell>
        </row>
        <row r="389">
          <cell r="A389">
            <v>2380</v>
          </cell>
          <cell r="B389" t="str">
            <v>ACREEDORES VARIOS</v>
          </cell>
          <cell r="H389">
            <v>2380</v>
          </cell>
          <cell r="I389" t="str">
            <v>ACREEDORES VARIOS</v>
          </cell>
          <cell r="O389">
            <v>2380</v>
          </cell>
          <cell r="P389" t="str">
            <v>ACREEDORES VARIOS</v>
          </cell>
          <cell r="V389">
            <v>2380</v>
          </cell>
          <cell r="W389" t="str">
            <v>ACREEDORES VARIOS</v>
          </cell>
          <cell r="AC389">
            <v>2380</v>
          </cell>
          <cell r="AD389" t="str">
            <v>ACREEDORES VARIOS</v>
          </cell>
          <cell r="AJ389">
            <v>2380</v>
          </cell>
          <cell r="AK389" t="str">
            <v>ACREEDORES VARIOS</v>
          </cell>
          <cell r="AQ389">
            <v>2380</v>
          </cell>
          <cell r="AR389" t="str">
            <v>ACREEDORES VARIOS</v>
          </cell>
          <cell r="AX389">
            <v>2380</v>
          </cell>
          <cell r="AY389" t="str">
            <v>ACREEDORES VARIOS</v>
          </cell>
          <cell r="BE389">
            <v>2380</v>
          </cell>
          <cell r="BF389" t="str">
            <v>ACREEDORES VARIOS</v>
          </cell>
          <cell r="BS389">
            <v>2380</v>
          </cell>
          <cell r="BT389" t="str">
            <v>ACREEDORES VARIOS</v>
          </cell>
          <cell r="BZ389">
            <v>4220</v>
          </cell>
          <cell r="CA389" t="str">
            <v>ARRENDAMIENTOS</v>
          </cell>
          <cell r="CB389">
            <v>-527454395</v>
          </cell>
          <cell r="CC389">
            <v>0</v>
          </cell>
          <cell r="CD389">
            <v>251606445</v>
          </cell>
          <cell r="CE389">
            <v>-779060840</v>
          </cell>
        </row>
        <row r="390">
          <cell r="A390">
            <v>238020</v>
          </cell>
          <cell r="B390" t="str">
            <v>REINTEGROS POR PAGAR</v>
          </cell>
          <cell r="H390">
            <v>238020</v>
          </cell>
          <cell r="I390" t="str">
            <v>REINTEGROS POR PAGAR</v>
          </cell>
          <cell r="O390">
            <v>238020</v>
          </cell>
          <cell r="P390" t="str">
            <v>REINTEGROS POR PAGAR</v>
          </cell>
          <cell r="V390">
            <v>238020</v>
          </cell>
          <cell r="W390" t="str">
            <v>REINTEGROS POR PAGAR</v>
          </cell>
          <cell r="AC390">
            <v>238020</v>
          </cell>
          <cell r="AD390" t="str">
            <v>REINTEGROS POR PAGAR</v>
          </cell>
          <cell r="AJ390">
            <v>238020</v>
          </cell>
          <cell r="AK390" t="str">
            <v>REINTEGROS POR PAGAR</v>
          </cell>
          <cell r="AQ390">
            <v>238020</v>
          </cell>
          <cell r="AR390" t="str">
            <v>REINTEGROS POR PAGAR</v>
          </cell>
          <cell r="AX390">
            <v>238020</v>
          </cell>
          <cell r="AY390" t="str">
            <v>REINTEGROS POR PAGAR</v>
          </cell>
          <cell r="BE390">
            <v>238020</v>
          </cell>
          <cell r="BF390" t="str">
            <v>REINTEGROS POR PAGAR</v>
          </cell>
          <cell r="BS390">
            <v>238020</v>
          </cell>
          <cell r="BT390" t="str">
            <v>REINTEGROS POR PAGAR</v>
          </cell>
          <cell r="BZ390">
            <v>422010</v>
          </cell>
          <cell r="CA390" t="str">
            <v>CONSTRUCCIONES Y EDIFICIOS</v>
          </cell>
          <cell r="CB390">
            <v>-17454395</v>
          </cell>
          <cell r="CC390">
            <v>0</v>
          </cell>
          <cell r="CD390">
            <v>1606445</v>
          </cell>
          <cell r="CE390">
            <v>-19060840</v>
          </cell>
        </row>
        <row r="391">
          <cell r="A391">
            <v>238095</v>
          </cell>
          <cell r="B391" t="str">
            <v>OTROS</v>
          </cell>
          <cell r="H391">
            <v>238095</v>
          </cell>
          <cell r="I391" t="str">
            <v>OTROS</v>
          </cell>
          <cell r="O391">
            <v>238095</v>
          </cell>
          <cell r="P391" t="str">
            <v>OTROS</v>
          </cell>
          <cell r="V391">
            <v>238095</v>
          </cell>
          <cell r="W391" t="str">
            <v>OTROS</v>
          </cell>
          <cell r="AC391">
            <v>238095</v>
          </cell>
          <cell r="AD391" t="str">
            <v>OTROS</v>
          </cell>
          <cell r="AJ391">
            <v>238095</v>
          </cell>
          <cell r="AK391" t="str">
            <v>OTROS</v>
          </cell>
          <cell r="AQ391">
            <v>238095</v>
          </cell>
          <cell r="AR391" t="str">
            <v>OTROS</v>
          </cell>
          <cell r="AX391">
            <v>238095</v>
          </cell>
          <cell r="AY391" t="str">
            <v>OTROS</v>
          </cell>
          <cell r="BE391">
            <v>238095</v>
          </cell>
          <cell r="BF391" t="str">
            <v>OTROS</v>
          </cell>
          <cell r="BS391">
            <v>238095</v>
          </cell>
          <cell r="BT391" t="str">
            <v>OTROS</v>
          </cell>
          <cell r="BZ391">
            <v>42201001</v>
          </cell>
          <cell r="CA391" t="str">
            <v>Locales y Vitrinas</v>
          </cell>
          <cell r="CB391">
            <v>-17454395</v>
          </cell>
          <cell r="CC391">
            <v>0</v>
          </cell>
          <cell r="CD391">
            <v>1606445</v>
          </cell>
          <cell r="CE391">
            <v>-19060840</v>
          </cell>
        </row>
        <row r="392">
          <cell r="A392">
            <v>23809501</v>
          </cell>
          <cell r="B392" t="str">
            <v>Propinas</v>
          </cell>
          <cell r="H392">
            <v>23809501</v>
          </cell>
          <cell r="I392" t="str">
            <v>Propinas</v>
          </cell>
          <cell r="O392">
            <v>23809501</v>
          </cell>
          <cell r="P392" t="str">
            <v>Propinas</v>
          </cell>
          <cell r="V392">
            <v>23809501</v>
          </cell>
          <cell r="W392" t="str">
            <v>Propinas</v>
          </cell>
          <cell r="AC392">
            <v>23809501</v>
          </cell>
          <cell r="AD392" t="str">
            <v>Propinas</v>
          </cell>
          <cell r="AJ392">
            <v>23809501</v>
          </cell>
          <cell r="AK392" t="str">
            <v>Propinas</v>
          </cell>
          <cell r="AQ392">
            <v>23809501</v>
          </cell>
          <cell r="AR392" t="str">
            <v>Propinas</v>
          </cell>
          <cell r="AX392">
            <v>23809501</v>
          </cell>
          <cell r="AY392" t="str">
            <v>Propinas</v>
          </cell>
          <cell r="BE392">
            <v>23809501</v>
          </cell>
          <cell r="BF392" t="str">
            <v>Propinas</v>
          </cell>
          <cell r="BS392">
            <v>23809501</v>
          </cell>
          <cell r="BT392" t="str">
            <v>Propinas</v>
          </cell>
          <cell r="BZ392">
            <v>422035</v>
          </cell>
          <cell r="CA392" t="str">
            <v>EQUIPO DE HOTELES Y RESTAURANTES</v>
          </cell>
          <cell r="CB392">
            <v>-510000000</v>
          </cell>
          <cell r="CC392">
            <v>0</v>
          </cell>
          <cell r="CD392">
            <v>250000000</v>
          </cell>
          <cell r="CE392">
            <v>-760000000</v>
          </cell>
        </row>
        <row r="393">
          <cell r="A393">
            <v>23809502</v>
          </cell>
          <cell r="B393" t="str">
            <v>Otros</v>
          </cell>
          <cell r="H393">
            <v>23809502</v>
          </cell>
          <cell r="I393" t="str">
            <v>Otros</v>
          </cell>
          <cell r="O393">
            <v>23809502</v>
          </cell>
          <cell r="P393" t="str">
            <v>Otros</v>
          </cell>
          <cell r="V393">
            <v>23809502</v>
          </cell>
          <cell r="W393" t="str">
            <v>Otros</v>
          </cell>
          <cell r="AC393">
            <v>23809502</v>
          </cell>
          <cell r="AD393" t="str">
            <v>Otros</v>
          </cell>
          <cell r="AJ393">
            <v>23809502</v>
          </cell>
          <cell r="AK393" t="str">
            <v>Otros</v>
          </cell>
          <cell r="AQ393">
            <v>23809502</v>
          </cell>
          <cell r="AR393" t="str">
            <v>Otros</v>
          </cell>
          <cell r="AX393">
            <v>23809502</v>
          </cell>
          <cell r="AY393" t="str">
            <v>Otros</v>
          </cell>
          <cell r="BE393">
            <v>23809502</v>
          </cell>
          <cell r="BF393" t="str">
            <v>Otros</v>
          </cell>
          <cell r="BS393">
            <v>23809502</v>
          </cell>
          <cell r="BT393" t="str">
            <v>Otros</v>
          </cell>
          <cell r="BZ393">
            <v>4250</v>
          </cell>
          <cell r="CA393" t="str">
            <v>RECUPERACIONES</v>
          </cell>
          <cell r="CB393">
            <v>-478000</v>
          </cell>
          <cell r="CC393">
            <v>0</v>
          </cell>
          <cell r="CD393">
            <v>0</v>
          </cell>
          <cell r="CE393">
            <v>-478000</v>
          </cell>
        </row>
        <row r="394">
          <cell r="A394">
            <v>24</v>
          </cell>
          <cell r="B394" t="str">
            <v>IMPUESTOS,GRAVAMENES Y TA</v>
          </cell>
          <cell r="H394">
            <v>24</v>
          </cell>
          <cell r="I394" t="str">
            <v>IMPUESTOS,GRAVAMENES Y TA</v>
          </cell>
          <cell r="O394">
            <v>24</v>
          </cell>
          <cell r="P394" t="str">
            <v>IMPUESTOS,GRAVAMENES Y TA</v>
          </cell>
          <cell r="V394">
            <v>24</v>
          </cell>
          <cell r="W394" t="str">
            <v>IMPUESTOS,GRAVAMENES Y TA</v>
          </cell>
          <cell r="AC394">
            <v>24</v>
          </cell>
          <cell r="AD394" t="str">
            <v>IMPUESTOS,GRAVAMENES Y TA</v>
          </cell>
          <cell r="AJ394">
            <v>24</v>
          </cell>
          <cell r="AK394" t="str">
            <v>IMPUESTOS,GRAVAMENES Y TA</v>
          </cell>
          <cell r="AQ394">
            <v>24</v>
          </cell>
          <cell r="AR394" t="str">
            <v>IMPUESTOS,GRAVAMENES Y TA</v>
          </cell>
          <cell r="AX394">
            <v>24</v>
          </cell>
          <cell r="AY394" t="str">
            <v>IMPUESTOS,GRAVAMENES Y TA</v>
          </cell>
          <cell r="BE394">
            <v>24</v>
          </cell>
          <cell r="BF394" t="str">
            <v>IMPUESTOS,GRAVAMENES Y TA</v>
          </cell>
          <cell r="BS394">
            <v>24</v>
          </cell>
          <cell r="BT394" t="str">
            <v>IMPUESTOS,GRAVAMENES Y TA</v>
          </cell>
          <cell r="BZ394">
            <v>425050</v>
          </cell>
          <cell r="CA394" t="str">
            <v>REINTEGRO DE OTROS COSTOS Y GASTOS</v>
          </cell>
          <cell r="CB394">
            <v>-478000</v>
          </cell>
          <cell r="CC394">
            <v>0</v>
          </cell>
          <cell r="CD394">
            <v>0</v>
          </cell>
          <cell r="CE394">
            <v>-478000</v>
          </cell>
        </row>
        <row r="395">
          <cell r="A395">
            <v>2404</v>
          </cell>
          <cell r="B395" t="str">
            <v>DE RENTA Y COMPLEMENTARIO</v>
          </cell>
          <cell r="H395">
            <v>2404</v>
          </cell>
          <cell r="I395" t="str">
            <v>DE RENTA Y COMPLEMENTARIO</v>
          </cell>
          <cell r="O395">
            <v>2404</v>
          </cell>
          <cell r="P395" t="str">
            <v>DE RENTA Y COMPLEMENTARIO</v>
          </cell>
          <cell r="V395">
            <v>2404</v>
          </cell>
          <cell r="W395" t="str">
            <v>DE RENTA Y COMPLEMENTARIO</v>
          </cell>
          <cell r="AC395">
            <v>2404</v>
          </cell>
          <cell r="AD395" t="str">
            <v>DE RENTA Y COMPLEMENTARIO</v>
          </cell>
          <cell r="AJ395">
            <v>2404</v>
          </cell>
          <cell r="AK395" t="str">
            <v>DE RENTA Y COMPLEMENTARIO</v>
          </cell>
          <cell r="AQ395">
            <v>2404</v>
          </cell>
          <cell r="AR395" t="str">
            <v>DE RENTA Y COMPLEMENTARIO</v>
          </cell>
          <cell r="AX395">
            <v>2404</v>
          </cell>
          <cell r="AY395" t="str">
            <v>DE RENTA Y COMPLEMENTARIO</v>
          </cell>
          <cell r="BE395">
            <v>2404</v>
          </cell>
          <cell r="BF395" t="str">
            <v>DE RENTA Y COMPLEMENTARIO</v>
          </cell>
          <cell r="BS395">
            <v>2404</v>
          </cell>
          <cell r="BT395" t="str">
            <v>DE RENTA Y COMPLEMENTARIO</v>
          </cell>
          <cell r="BZ395">
            <v>4295</v>
          </cell>
          <cell r="CA395" t="str">
            <v>DIVERSOS</v>
          </cell>
          <cell r="CB395">
            <v>-247094000</v>
          </cell>
          <cell r="CC395">
            <v>33000</v>
          </cell>
          <cell r="CD395">
            <v>23938500</v>
          </cell>
          <cell r="CE395">
            <v>-270999500</v>
          </cell>
        </row>
        <row r="396">
          <cell r="A396">
            <v>240405</v>
          </cell>
          <cell r="B396" t="str">
            <v>VIGENCIA FISCAL CORRIENTE</v>
          </cell>
          <cell r="H396">
            <v>240405</v>
          </cell>
          <cell r="I396" t="str">
            <v>VIGENCIA FISCAL CORRIENTE</v>
          </cell>
          <cell r="O396">
            <v>240405</v>
          </cell>
          <cell r="P396" t="str">
            <v>VIGENCIA FISCAL CORRIENTE</v>
          </cell>
          <cell r="V396">
            <v>240405</v>
          </cell>
          <cell r="W396" t="str">
            <v>VIGENCIA FISCAL CORRIENTE</v>
          </cell>
          <cell r="AC396">
            <v>240405</v>
          </cell>
          <cell r="AD396" t="str">
            <v>VIGENCIA FISCAL CORRIENTE</v>
          </cell>
          <cell r="AJ396">
            <v>240405</v>
          </cell>
          <cell r="AK396" t="str">
            <v>VIGENCIA FISCAL CORRIENTE</v>
          </cell>
          <cell r="AQ396">
            <v>240405</v>
          </cell>
          <cell r="AR396" t="str">
            <v>VIGENCIA FISCAL CORRIENTE</v>
          </cell>
          <cell r="AX396">
            <v>240405</v>
          </cell>
          <cell r="AY396" t="str">
            <v>VIGENCIA FISCAL CORRIENTE</v>
          </cell>
          <cell r="BE396">
            <v>240405</v>
          </cell>
          <cell r="BF396" t="str">
            <v>VIGENCIA FISCAL CORRIENTE</v>
          </cell>
          <cell r="BS396">
            <v>240405</v>
          </cell>
          <cell r="BT396" t="str">
            <v>VIGENCIA FISCAL CORRIENTE</v>
          </cell>
          <cell r="BZ396">
            <v>429505</v>
          </cell>
          <cell r="CA396" t="str">
            <v>APROVECHAMIENTOS</v>
          </cell>
          <cell r="CB396">
            <v>-247094000</v>
          </cell>
          <cell r="CC396">
            <v>33000</v>
          </cell>
          <cell r="CD396">
            <v>23938500</v>
          </cell>
          <cell r="CE396">
            <v>-270999500</v>
          </cell>
        </row>
        <row r="397">
          <cell r="A397">
            <v>24040501</v>
          </cell>
          <cell r="B397" t="str">
            <v>Impuesto de Renta</v>
          </cell>
          <cell r="H397">
            <v>24040501</v>
          </cell>
          <cell r="I397" t="str">
            <v>Impuesto de Renta</v>
          </cell>
          <cell r="O397">
            <v>24040501</v>
          </cell>
          <cell r="P397" t="str">
            <v>Impuesto de Renta</v>
          </cell>
          <cell r="V397">
            <v>24040501</v>
          </cell>
          <cell r="W397" t="str">
            <v>Impuesto de Renta</v>
          </cell>
          <cell r="AC397">
            <v>24040501</v>
          </cell>
          <cell r="AD397" t="str">
            <v>Impuesto de Renta</v>
          </cell>
          <cell r="AJ397">
            <v>24040501</v>
          </cell>
          <cell r="AK397" t="str">
            <v>Impuesto de Renta</v>
          </cell>
          <cell r="AQ397">
            <v>24040501</v>
          </cell>
          <cell r="AR397" t="str">
            <v>Impuesto de Renta</v>
          </cell>
          <cell r="AX397">
            <v>24040501</v>
          </cell>
          <cell r="AY397" t="str">
            <v>Impuesto de Renta</v>
          </cell>
          <cell r="BE397">
            <v>24040501</v>
          </cell>
          <cell r="BF397" t="str">
            <v>Impuesto de Renta</v>
          </cell>
          <cell r="BS397">
            <v>24040501</v>
          </cell>
          <cell r="BT397" t="str">
            <v>Impuesto de Renta</v>
          </cell>
          <cell r="BZ397">
            <v>42950502</v>
          </cell>
          <cell r="CA397" t="str">
            <v>Seguro Hotelero</v>
          </cell>
          <cell r="CB397">
            <v>-247094000</v>
          </cell>
          <cell r="CC397">
            <v>33000</v>
          </cell>
          <cell r="CD397">
            <v>23938500</v>
          </cell>
          <cell r="CE397">
            <v>-270999500</v>
          </cell>
        </row>
        <row r="398">
          <cell r="A398">
            <v>240410</v>
          </cell>
          <cell r="B398" t="str">
            <v>VIGENCIA FISCAL ANTERIOR</v>
          </cell>
          <cell r="H398">
            <v>240410</v>
          </cell>
          <cell r="I398" t="str">
            <v>VIGENCIA FISCAL ANTERIOR</v>
          </cell>
          <cell r="O398">
            <v>240410</v>
          </cell>
          <cell r="P398" t="str">
            <v>VIGENCIA FISCAL ANTERIOR</v>
          </cell>
          <cell r="V398">
            <v>240410</v>
          </cell>
          <cell r="W398" t="str">
            <v>VIGENCIA FISCAL ANTERIOR</v>
          </cell>
          <cell r="AC398">
            <v>240410</v>
          </cell>
          <cell r="AD398" t="str">
            <v>VIGENCIA FISCAL ANTERIOR</v>
          </cell>
          <cell r="AJ398">
            <v>240410</v>
          </cell>
          <cell r="AK398" t="str">
            <v>VIGENCIA FISCAL ANTERIOR</v>
          </cell>
          <cell r="AQ398">
            <v>240410</v>
          </cell>
          <cell r="AR398" t="str">
            <v>VIGENCIA FISCAL ANTERIOR</v>
          </cell>
          <cell r="AX398">
            <v>240410</v>
          </cell>
          <cell r="AY398" t="str">
            <v>VIGENCIA FISCAL ANTERIOR</v>
          </cell>
          <cell r="BE398">
            <v>240410</v>
          </cell>
          <cell r="BF398" t="str">
            <v>VIGENCIA FISCAL ANTERIOR</v>
          </cell>
          <cell r="BS398">
            <v>240410</v>
          </cell>
          <cell r="BT398" t="str">
            <v>VIGENCIA FISCAL ANTERIOR</v>
          </cell>
          <cell r="BZ398">
            <v>5</v>
          </cell>
          <cell r="CA398" t="str">
            <v>GASTOS</v>
          </cell>
          <cell r="CB398">
            <v>7723283377.6199999</v>
          </cell>
          <cell r="CC398">
            <v>873626743.89999998</v>
          </cell>
          <cell r="CD398">
            <v>327857089.18000001</v>
          </cell>
          <cell r="CE398">
            <v>8269053032.3400002</v>
          </cell>
        </row>
        <row r="399">
          <cell r="A399">
            <v>2408</v>
          </cell>
          <cell r="B399" t="str">
            <v>IMPUESTO A LAS VENTAS X P</v>
          </cell>
          <cell r="H399">
            <v>2408</v>
          </cell>
          <cell r="I399" t="str">
            <v>IMPUESTO A LAS VENTAS X P</v>
          </cell>
          <cell r="O399">
            <v>2408</v>
          </cell>
          <cell r="P399" t="str">
            <v>IMPUESTO A LAS VENTAS X P</v>
          </cell>
          <cell r="V399">
            <v>2408</v>
          </cell>
          <cell r="W399" t="str">
            <v>IMPUESTO A LAS VENTAS X P</v>
          </cell>
          <cell r="AC399">
            <v>2408</v>
          </cell>
          <cell r="AD399" t="str">
            <v>IMPUESTO A LAS VENTAS X P</v>
          </cell>
          <cell r="AJ399">
            <v>2408</v>
          </cell>
          <cell r="AK399" t="str">
            <v>IMPUESTO A LAS VENTAS X P</v>
          </cell>
          <cell r="AQ399">
            <v>2408</v>
          </cell>
          <cell r="AR399" t="str">
            <v>IMPUESTO A LAS VENTAS X P</v>
          </cell>
          <cell r="AX399">
            <v>2408</v>
          </cell>
          <cell r="AY399" t="str">
            <v>IMPUESTO A LAS VENTAS X P</v>
          </cell>
          <cell r="BE399">
            <v>2408</v>
          </cell>
          <cell r="BF399" t="str">
            <v>IMPUESTO A LAS VENTAS X P</v>
          </cell>
          <cell r="BS399">
            <v>2408</v>
          </cell>
          <cell r="BT399" t="str">
            <v>IMPUESTO A LAS VENTAS X P</v>
          </cell>
          <cell r="BZ399">
            <v>51</v>
          </cell>
          <cell r="CA399" t="str">
            <v>OPERACIONALES DE ADMINISTRACION</v>
          </cell>
          <cell r="CB399">
            <v>6021702050.3299999</v>
          </cell>
          <cell r="CC399">
            <v>356973930.06</v>
          </cell>
          <cell r="CD399">
            <v>113602134.48</v>
          </cell>
          <cell r="CE399">
            <v>6265073845.9099998</v>
          </cell>
        </row>
        <row r="400">
          <cell r="A400">
            <v>240805</v>
          </cell>
          <cell r="B400" t="str">
            <v>VIGENCIA FISCAL CORRIENTE</v>
          </cell>
          <cell r="H400">
            <v>240805</v>
          </cell>
          <cell r="I400" t="str">
            <v>VIGENCIA FISCAL CORRIENTE</v>
          </cell>
          <cell r="O400">
            <v>240805</v>
          </cell>
          <cell r="P400" t="str">
            <v>VIGENCIA FISCAL CORRIENTE</v>
          </cell>
          <cell r="V400">
            <v>240805</v>
          </cell>
          <cell r="W400" t="str">
            <v>VIGENCIA FISCAL CORRIENTE</v>
          </cell>
          <cell r="AC400">
            <v>240805</v>
          </cell>
          <cell r="AD400" t="str">
            <v>VIGENCIA FISCAL CORRIENTE</v>
          </cell>
          <cell r="AJ400">
            <v>240805</v>
          </cell>
          <cell r="AK400" t="str">
            <v>VIGENCIA FISCAL CORRIENTE</v>
          </cell>
          <cell r="AQ400">
            <v>240805</v>
          </cell>
          <cell r="AR400" t="str">
            <v>VIGENCIA FISCAL CORRIENTE</v>
          </cell>
          <cell r="AX400">
            <v>240805</v>
          </cell>
          <cell r="AY400" t="str">
            <v>VIGENCIA FISCAL CORRIENTE</v>
          </cell>
          <cell r="BE400">
            <v>240805</v>
          </cell>
          <cell r="BF400" t="str">
            <v>VIGENCIA FISCAL CORRIENTE</v>
          </cell>
          <cell r="BS400">
            <v>240805</v>
          </cell>
          <cell r="BT400" t="str">
            <v>VIGENCIA FISCAL CORRIENTE</v>
          </cell>
          <cell r="BZ400">
            <v>5105</v>
          </cell>
          <cell r="CA400" t="str">
            <v>GASTOS DEL PERSONAL</v>
          </cell>
          <cell r="CB400">
            <v>1839970786</v>
          </cell>
          <cell r="CC400">
            <v>180502445</v>
          </cell>
          <cell r="CD400">
            <v>53010724</v>
          </cell>
          <cell r="CE400">
            <v>1967462507</v>
          </cell>
        </row>
        <row r="401">
          <cell r="A401">
            <v>24080501</v>
          </cell>
          <cell r="B401" t="str">
            <v>IVA RECAUDADO</v>
          </cell>
          <cell r="H401">
            <v>24080501</v>
          </cell>
          <cell r="I401" t="str">
            <v>IVA RECAUDADO</v>
          </cell>
          <cell r="O401">
            <v>24080501</v>
          </cell>
          <cell r="P401" t="str">
            <v>IVA RECAUDADO</v>
          </cell>
          <cell r="V401">
            <v>24080501</v>
          </cell>
          <cell r="W401" t="str">
            <v>IVA RECAUDADO</v>
          </cell>
          <cell r="AC401">
            <v>24080501</v>
          </cell>
          <cell r="AD401" t="str">
            <v>IVA RECAUDADO</v>
          </cell>
          <cell r="AJ401">
            <v>24080501</v>
          </cell>
          <cell r="AK401" t="str">
            <v>IVA RECAUDADO</v>
          </cell>
          <cell r="AQ401">
            <v>24080501</v>
          </cell>
          <cell r="AR401" t="str">
            <v>IVA RECAUDADO</v>
          </cell>
          <cell r="AX401">
            <v>24080501</v>
          </cell>
          <cell r="AY401" t="str">
            <v>IVA RECAUDADO</v>
          </cell>
          <cell r="BE401">
            <v>24080501</v>
          </cell>
          <cell r="BF401" t="str">
            <v>IVA RECAUDADO</v>
          </cell>
          <cell r="BS401">
            <v>24080501</v>
          </cell>
          <cell r="BT401" t="str">
            <v>IVA RECAUDADO</v>
          </cell>
          <cell r="BZ401">
            <v>510506</v>
          </cell>
          <cell r="CA401" t="str">
            <v>SUELDOS</v>
          </cell>
          <cell r="CB401">
            <v>1109396998</v>
          </cell>
          <cell r="CC401">
            <v>96212099</v>
          </cell>
          <cell r="CD401">
            <v>42966</v>
          </cell>
          <cell r="CE401">
            <v>1205566131</v>
          </cell>
        </row>
        <row r="402">
          <cell r="A402">
            <v>2408050101</v>
          </cell>
          <cell r="B402" t="str">
            <v>Iva Recaudado en Ventas 1</v>
          </cell>
          <cell r="H402">
            <v>2408050101</v>
          </cell>
          <cell r="I402" t="str">
            <v>Iva Recaudado en Ventas 1</v>
          </cell>
          <cell r="O402">
            <v>2408050101</v>
          </cell>
          <cell r="P402" t="str">
            <v>Iva Recaudado en Ventas 1</v>
          </cell>
          <cell r="V402">
            <v>2408050101</v>
          </cell>
          <cell r="W402" t="str">
            <v>Iva Recaudado en Ventas 1</v>
          </cell>
          <cell r="AC402">
            <v>2408050101</v>
          </cell>
          <cell r="AD402" t="str">
            <v>Iva Recaudado en Ventas 1</v>
          </cell>
          <cell r="AJ402">
            <v>2408050101</v>
          </cell>
          <cell r="AK402" t="str">
            <v>Iva Recaudado en Ventas 1</v>
          </cell>
          <cell r="AQ402">
            <v>2408050101</v>
          </cell>
          <cell r="AR402" t="str">
            <v>Iva Recaudado en Ventas 1</v>
          </cell>
          <cell r="AX402">
            <v>2408050101</v>
          </cell>
          <cell r="AY402" t="str">
            <v>Iva Recaudado en Ventas 1</v>
          </cell>
          <cell r="BE402">
            <v>2408050101</v>
          </cell>
          <cell r="BF402" t="str">
            <v>Iva Recaudado en Ventas 1</v>
          </cell>
          <cell r="BS402">
            <v>2408050101</v>
          </cell>
          <cell r="BT402" t="str">
            <v>Iva Recaudado en Ventas 1</v>
          </cell>
          <cell r="BZ402">
            <v>510515</v>
          </cell>
          <cell r="CA402" t="str">
            <v>HORAS EXTRAS</v>
          </cell>
          <cell r="CB402">
            <v>3043867</v>
          </cell>
          <cell r="CC402">
            <v>265129</v>
          </cell>
          <cell r="CD402">
            <v>0</v>
          </cell>
          <cell r="CE402">
            <v>3308996</v>
          </cell>
        </row>
        <row r="403">
          <cell r="A403">
            <v>2408050102</v>
          </cell>
          <cell r="B403" t="str">
            <v>Iva Recaudado Ventas 10%</v>
          </cell>
          <cell r="H403">
            <v>2408050102</v>
          </cell>
          <cell r="I403" t="str">
            <v>Iva Recaudado Ventas 10%</v>
          </cell>
          <cell r="O403">
            <v>2408050102</v>
          </cell>
          <cell r="P403" t="str">
            <v>Iva Recaudado Ventas 10%</v>
          </cell>
          <cell r="V403">
            <v>2408050102</v>
          </cell>
          <cell r="W403" t="str">
            <v>Iva Recaudado Ventas 10%</v>
          </cell>
          <cell r="AC403">
            <v>2408050102</v>
          </cell>
          <cell r="AD403" t="str">
            <v>Iva Recaudado Ventas 10%</v>
          </cell>
          <cell r="AJ403">
            <v>2408050102</v>
          </cell>
          <cell r="AK403" t="str">
            <v>Iva Recaudado Ventas 10%</v>
          </cell>
          <cell r="AQ403">
            <v>2408050102</v>
          </cell>
          <cell r="AR403" t="str">
            <v>Iva Recaudado Ventas 10%</v>
          </cell>
          <cell r="AX403">
            <v>2408050102</v>
          </cell>
          <cell r="AY403" t="str">
            <v>Iva Recaudado Ventas 10%</v>
          </cell>
          <cell r="BE403">
            <v>2408050102</v>
          </cell>
          <cell r="BF403" t="str">
            <v>Iva Recaudado Ventas 10%</v>
          </cell>
          <cell r="BS403">
            <v>2408050102</v>
          </cell>
          <cell r="BT403" t="str">
            <v>Iva Recaudado Ventas 10%</v>
          </cell>
          <cell r="BZ403">
            <v>510516</v>
          </cell>
          <cell r="CA403" t="str">
            <v>RECARGOS</v>
          </cell>
          <cell r="CB403">
            <v>6175583</v>
          </cell>
          <cell r="CC403">
            <v>272297</v>
          </cell>
          <cell r="CD403">
            <v>0</v>
          </cell>
          <cell r="CE403">
            <v>6447880</v>
          </cell>
        </row>
        <row r="404">
          <cell r="A404">
            <v>24080502</v>
          </cell>
          <cell r="B404" t="str">
            <v>IVA DESCONT/COMUN OPER. G</v>
          </cell>
          <cell r="H404">
            <v>24080502</v>
          </cell>
          <cell r="I404" t="str">
            <v>IVA DESCONT/COMUN OPER. G</v>
          </cell>
          <cell r="O404">
            <v>24080502</v>
          </cell>
          <cell r="P404" t="str">
            <v>IVA DESCONT/COMUN OPER. G</v>
          </cell>
          <cell r="V404">
            <v>24080502</v>
          </cell>
          <cell r="W404" t="str">
            <v>IVA DESCONT/COMUN OPER. G</v>
          </cell>
          <cell r="AC404">
            <v>24080502</v>
          </cell>
          <cell r="AD404" t="str">
            <v>IVA DESCONT/COMUN OPER. G</v>
          </cell>
          <cell r="AJ404">
            <v>24080502</v>
          </cell>
          <cell r="AK404" t="str">
            <v>IVA DESCONT/COMUN OPER. G</v>
          </cell>
          <cell r="AQ404">
            <v>24080502</v>
          </cell>
          <cell r="AR404" t="str">
            <v>IVA DESCONT/COMUN OPER. G</v>
          </cell>
          <cell r="AX404">
            <v>24080502</v>
          </cell>
          <cell r="AY404" t="str">
            <v>IVA DESCONT/COMUN OPER. G</v>
          </cell>
          <cell r="BE404">
            <v>24080502</v>
          </cell>
          <cell r="BF404" t="str">
            <v>IVA DESCONT/COMUN OPER. G</v>
          </cell>
          <cell r="BS404">
            <v>24080502</v>
          </cell>
          <cell r="BT404" t="str">
            <v>IVA DESCONT/COMUN OPER. G</v>
          </cell>
          <cell r="BZ404">
            <v>510517</v>
          </cell>
          <cell r="CA404" t="str">
            <v>DOMINICALES Y FESTIVOS</v>
          </cell>
          <cell r="CB404">
            <v>13610591</v>
          </cell>
          <cell r="CC404">
            <v>1162692</v>
          </cell>
          <cell r="CD404">
            <v>0</v>
          </cell>
          <cell r="CE404">
            <v>14773283</v>
          </cell>
        </row>
        <row r="405">
          <cell r="A405">
            <v>2408050201</v>
          </cell>
          <cell r="B405" t="str">
            <v>Iva Oper. Gravadas 10%</v>
          </cell>
          <cell r="H405">
            <v>2408050201</v>
          </cell>
          <cell r="I405" t="str">
            <v>Iva Oper. Gravadas 10%</v>
          </cell>
          <cell r="O405">
            <v>2408050201</v>
          </cell>
          <cell r="P405" t="str">
            <v>Iva Oper. Gravadas 10%</v>
          </cell>
          <cell r="V405">
            <v>2408050201</v>
          </cell>
          <cell r="W405" t="str">
            <v>Iva Oper. Gravadas 10%</v>
          </cell>
          <cell r="AC405">
            <v>2408050201</v>
          </cell>
          <cell r="AD405" t="str">
            <v>Iva Oper. Gravadas 10%</v>
          </cell>
          <cell r="AJ405">
            <v>2408050201</v>
          </cell>
          <cell r="AK405" t="str">
            <v>Iva Oper. Gravadas 10%</v>
          </cell>
          <cell r="AQ405">
            <v>2408050201</v>
          </cell>
          <cell r="AR405" t="str">
            <v>Iva Oper. Gravadas 10%</v>
          </cell>
          <cell r="AX405">
            <v>2408050201</v>
          </cell>
          <cell r="AY405" t="str">
            <v>Iva Oper. Gravadas 10%</v>
          </cell>
          <cell r="BE405">
            <v>2408050201</v>
          </cell>
          <cell r="BF405" t="str">
            <v>Iva Oper. Gravadas 10%</v>
          </cell>
          <cell r="BS405">
            <v>2408050201</v>
          </cell>
          <cell r="BT405" t="str">
            <v>Iva Oper. Gravadas 10%</v>
          </cell>
          <cell r="BZ405">
            <v>510518</v>
          </cell>
          <cell r="CA405" t="str">
            <v>COMISIONES</v>
          </cell>
          <cell r="CB405">
            <v>1882562</v>
          </cell>
          <cell r="CC405">
            <v>145823</v>
          </cell>
          <cell r="CD405">
            <v>0</v>
          </cell>
          <cell r="CE405">
            <v>2028385</v>
          </cell>
        </row>
        <row r="406">
          <cell r="A406">
            <v>2408050202</v>
          </cell>
          <cell r="B406" t="str">
            <v>Iva Oper. Gravadas 16%</v>
          </cell>
          <cell r="H406">
            <v>2408050202</v>
          </cell>
          <cell r="I406" t="str">
            <v>Iva Oper. Gravadas 16%</v>
          </cell>
          <cell r="O406">
            <v>2408050202</v>
          </cell>
          <cell r="P406" t="str">
            <v>Iva Oper. Gravadas 16%</v>
          </cell>
          <cell r="V406">
            <v>2408050202</v>
          </cell>
          <cell r="W406" t="str">
            <v>Iva Oper. Gravadas 16%</v>
          </cell>
          <cell r="AC406">
            <v>2408050202</v>
          </cell>
          <cell r="AD406" t="str">
            <v>Iva Oper. Gravadas 16%</v>
          </cell>
          <cell r="AJ406">
            <v>2408050202</v>
          </cell>
          <cell r="AK406" t="str">
            <v>Iva Oper. Gravadas 16%</v>
          </cell>
          <cell r="AQ406">
            <v>2408050202</v>
          </cell>
          <cell r="AR406" t="str">
            <v>Iva Oper. Gravadas 16%</v>
          </cell>
          <cell r="AX406">
            <v>2408050202</v>
          </cell>
          <cell r="AY406" t="str">
            <v>Iva Oper. Gravadas 16%</v>
          </cell>
          <cell r="BE406">
            <v>2408050202</v>
          </cell>
          <cell r="BF406" t="str">
            <v>Iva Oper. Gravadas 16%</v>
          </cell>
          <cell r="BS406">
            <v>2408050202</v>
          </cell>
          <cell r="BT406" t="str">
            <v>Iva Oper. Gravadas 16%</v>
          </cell>
          <cell r="BZ406">
            <v>510524</v>
          </cell>
          <cell r="CA406" t="str">
            <v>INCAPACIDADES</v>
          </cell>
          <cell r="CB406">
            <v>5193668</v>
          </cell>
          <cell r="CC406">
            <v>97900</v>
          </cell>
          <cell r="CD406">
            <v>0</v>
          </cell>
          <cell r="CE406">
            <v>5291568</v>
          </cell>
        </row>
        <row r="407">
          <cell r="A407">
            <v>24080503</v>
          </cell>
          <cell r="B407" t="str">
            <v>IVA DESCONT/COMUN SERVICI</v>
          </cell>
          <cell r="H407">
            <v>24080503</v>
          </cell>
          <cell r="I407" t="str">
            <v>IVA DESCONT/COMUN SERVICI</v>
          </cell>
          <cell r="O407">
            <v>24080503</v>
          </cell>
          <cell r="P407" t="str">
            <v>IVA DESCONT/COMUN SERVICI</v>
          </cell>
          <cell r="V407">
            <v>24080503</v>
          </cell>
          <cell r="W407" t="str">
            <v>IVA DESCONT/COMUN SERVICI</v>
          </cell>
          <cell r="AC407">
            <v>24080503</v>
          </cell>
          <cell r="AD407" t="str">
            <v>IVA DESCONT/COMUN SERVICI</v>
          </cell>
          <cell r="AJ407">
            <v>24080503</v>
          </cell>
          <cell r="AK407" t="str">
            <v>IVA DESCONT/COMUN SERVICI</v>
          </cell>
          <cell r="AQ407">
            <v>24080503</v>
          </cell>
          <cell r="AR407" t="str">
            <v>IVA DESCONT/COMUN SERVICI</v>
          </cell>
          <cell r="AX407">
            <v>24080503</v>
          </cell>
          <cell r="AY407" t="str">
            <v>IVA DESCONT/COMUN SERVICI</v>
          </cell>
          <cell r="BE407">
            <v>24080503</v>
          </cell>
          <cell r="BF407" t="str">
            <v>IVA DESCONT/COMUN SERVICI</v>
          </cell>
          <cell r="BS407">
            <v>24080503</v>
          </cell>
          <cell r="BT407" t="str">
            <v>IVA DESCONT/COMUN SERVICI</v>
          </cell>
          <cell r="BZ407">
            <v>510527</v>
          </cell>
          <cell r="CA407" t="str">
            <v>SUBSIDIO DE TRANSPORTE</v>
          </cell>
          <cell r="CB407">
            <v>4405450</v>
          </cell>
          <cell r="CC407">
            <v>356700</v>
          </cell>
          <cell r="CD407">
            <v>0</v>
          </cell>
          <cell r="CE407">
            <v>4762150</v>
          </cell>
        </row>
        <row r="408">
          <cell r="A408">
            <v>2408050301</v>
          </cell>
          <cell r="B408" t="str">
            <v>Iva Desc/Ser de Aseo y Te</v>
          </cell>
          <cell r="H408">
            <v>2408050301</v>
          </cell>
          <cell r="I408" t="str">
            <v>Iva Desc/Ser de Aseo y Te</v>
          </cell>
          <cell r="O408">
            <v>2408050301</v>
          </cell>
          <cell r="P408" t="str">
            <v>Iva Desc/Ser de Aseo y Te</v>
          </cell>
          <cell r="V408">
            <v>2408050301</v>
          </cell>
          <cell r="W408" t="str">
            <v>Iva Desc/Ser de Aseo y Te</v>
          </cell>
          <cell r="AC408">
            <v>2408050301</v>
          </cell>
          <cell r="AD408" t="str">
            <v>Iva Desc/Ser de Aseo y Te</v>
          </cell>
          <cell r="AJ408">
            <v>2408050301</v>
          </cell>
          <cell r="AK408" t="str">
            <v>Iva Desc/Ser de Aseo y Te</v>
          </cell>
          <cell r="AQ408">
            <v>2408050301</v>
          </cell>
          <cell r="AR408" t="str">
            <v>Iva Desc/Ser de Aseo y Te</v>
          </cell>
          <cell r="AX408">
            <v>2408050301</v>
          </cell>
          <cell r="AY408" t="str">
            <v>Iva Desc/Ser de Aseo y Te</v>
          </cell>
          <cell r="BE408">
            <v>2408050301</v>
          </cell>
          <cell r="BF408" t="str">
            <v>Iva Desc/Ser de Aseo y Te</v>
          </cell>
          <cell r="BS408">
            <v>2408050301</v>
          </cell>
          <cell r="BT408" t="str">
            <v>Iva Desc/Ser de Aseo y Te</v>
          </cell>
          <cell r="BZ408">
            <v>510530</v>
          </cell>
          <cell r="CA408" t="str">
            <v>CESANTIAS</v>
          </cell>
          <cell r="CB408">
            <v>120654373</v>
          </cell>
          <cell r="CC408">
            <v>10640457</v>
          </cell>
          <cell r="CD408">
            <v>20688269</v>
          </cell>
          <cell r="CE408">
            <v>110606561</v>
          </cell>
        </row>
        <row r="409">
          <cell r="A409">
            <v>2408050302</v>
          </cell>
          <cell r="B409" t="str">
            <v>Ivas Descont/Comun Servic</v>
          </cell>
          <cell r="H409">
            <v>2408050302</v>
          </cell>
          <cell r="I409" t="str">
            <v>Ivas Descont/Comun Servic</v>
          </cell>
          <cell r="O409">
            <v>2408050302</v>
          </cell>
          <cell r="P409" t="str">
            <v>Ivas Descont/Comun Servic</v>
          </cell>
          <cell r="V409">
            <v>2408050302</v>
          </cell>
          <cell r="W409" t="str">
            <v>Ivas Descont/Comun Servic</v>
          </cell>
          <cell r="AC409">
            <v>2408050302</v>
          </cell>
          <cell r="AD409" t="str">
            <v>Ivas Descont/Comun Servic</v>
          </cell>
          <cell r="AJ409">
            <v>2408050302</v>
          </cell>
          <cell r="AK409" t="str">
            <v>Ivas Descont/Comun Servic</v>
          </cell>
          <cell r="AQ409">
            <v>2408050302</v>
          </cell>
          <cell r="AR409" t="str">
            <v>Ivas Descont/Comun Servic</v>
          </cell>
          <cell r="AX409">
            <v>2408050302</v>
          </cell>
          <cell r="AY409" t="str">
            <v>Ivas Descont/Comun Servic</v>
          </cell>
          <cell r="BE409">
            <v>2408050302</v>
          </cell>
          <cell r="BF409" t="str">
            <v>Ivas Descont/Comun Servic</v>
          </cell>
          <cell r="BS409">
            <v>2408050302</v>
          </cell>
          <cell r="BT409" t="str">
            <v>Ivas Descont/Comun Servic</v>
          </cell>
          <cell r="BZ409">
            <v>510533</v>
          </cell>
          <cell r="CA409" t="str">
            <v>INTERESES SOBRE CESANTIAS</v>
          </cell>
          <cell r="CB409">
            <v>17170474</v>
          </cell>
          <cell r="CC409">
            <v>1514733</v>
          </cell>
          <cell r="CD409">
            <v>5594830</v>
          </cell>
          <cell r="CE409">
            <v>13090377</v>
          </cell>
        </row>
        <row r="410">
          <cell r="A410">
            <v>2408050303</v>
          </cell>
          <cell r="B410" t="str">
            <v>Iva Descont/Comun Servici</v>
          </cell>
          <cell r="H410">
            <v>2408050303</v>
          </cell>
          <cell r="I410" t="str">
            <v>Iva Descont/Comun Servici</v>
          </cell>
          <cell r="O410">
            <v>2408050303</v>
          </cell>
          <cell r="P410" t="str">
            <v>Iva Descont/Comun Servici</v>
          </cell>
          <cell r="V410">
            <v>2408050303</v>
          </cell>
          <cell r="W410" t="str">
            <v>Iva Descont/Comun Servici</v>
          </cell>
          <cell r="AC410">
            <v>2408050303</v>
          </cell>
          <cell r="AD410" t="str">
            <v>Iva Descont/Comun Servici</v>
          </cell>
          <cell r="AJ410">
            <v>2408050303</v>
          </cell>
          <cell r="AK410" t="str">
            <v>Iva Descont/Comun Servici</v>
          </cell>
          <cell r="AQ410">
            <v>2408050303</v>
          </cell>
          <cell r="AR410" t="str">
            <v>Iva Descont/Comun Servici</v>
          </cell>
          <cell r="AX410">
            <v>2408050303</v>
          </cell>
          <cell r="AY410" t="str">
            <v>Iva Descont/Comun Servici</v>
          </cell>
          <cell r="BE410">
            <v>2408050303</v>
          </cell>
          <cell r="BF410" t="str">
            <v>Iva Descont/Comun Servici</v>
          </cell>
          <cell r="BS410">
            <v>2408050303</v>
          </cell>
          <cell r="BT410" t="str">
            <v>Iva Descont/Comun Servici</v>
          </cell>
          <cell r="BZ410">
            <v>510536</v>
          </cell>
          <cell r="CA410" t="str">
            <v>PRIMA DE SERVICIOS</v>
          </cell>
          <cell r="CB410">
            <v>120518981</v>
          </cell>
          <cell r="CC410">
            <v>10654928</v>
          </cell>
          <cell r="CD410">
            <v>20519516</v>
          </cell>
          <cell r="CE410">
            <v>110654393</v>
          </cell>
        </row>
        <row r="411">
          <cell r="A411">
            <v>24080504</v>
          </cell>
          <cell r="B411" t="str">
            <v>IVA DESCONT/REG SIMPLI OP</v>
          </cell>
          <cell r="H411">
            <v>24080504</v>
          </cell>
          <cell r="I411" t="str">
            <v>IVA DESCONT/REG SIMPLI OP</v>
          </cell>
          <cell r="O411">
            <v>24080504</v>
          </cell>
          <cell r="P411" t="str">
            <v>IVA DESCONT/REG SIMPLI OP</v>
          </cell>
          <cell r="V411">
            <v>24080504</v>
          </cell>
          <cell r="W411" t="str">
            <v>IVA DESCONT/REG SIMPLI OP</v>
          </cell>
          <cell r="AC411">
            <v>24080504</v>
          </cell>
          <cell r="AD411" t="str">
            <v>IVA DESCONT/REG SIMPLI OP</v>
          </cell>
          <cell r="AJ411">
            <v>24080504</v>
          </cell>
          <cell r="AK411" t="str">
            <v>IVA DESCONT/REG SIMPLI OP</v>
          </cell>
          <cell r="AQ411">
            <v>24080504</v>
          </cell>
          <cell r="AR411" t="str">
            <v>IVA DESCONT/REG SIMPLI OP</v>
          </cell>
          <cell r="AX411">
            <v>24080504</v>
          </cell>
          <cell r="AY411" t="str">
            <v>IVA DESCONT/REG SIMPLI OP</v>
          </cell>
          <cell r="BE411">
            <v>24080504</v>
          </cell>
          <cell r="BF411" t="str">
            <v>IVA DESCONT/REG SIMPLI OP</v>
          </cell>
          <cell r="BS411">
            <v>24080504</v>
          </cell>
          <cell r="BT411" t="str">
            <v>IVA DESCONT/REG SIMPLI OP</v>
          </cell>
          <cell r="BZ411">
            <v>510539</v>
          </cell>
          <cell r="CA411" t="str">
            <v>VACACIONES</v>
          </cell>
          <cell r="CB411">
            <v>62317887</v>
          </cell>
          <cell r="CC411">
            <v>9082620</v>
          </cell>
          <cell r="CD411">
            <v>1795143</v>
          </cell>
          <cell r="CE411">
            <v>69605364</v>
          </cell>
        </row>
        <row r="412">
          <cell r="A412">
            <v>2408050401</v>
          </cell>
          <cell r="B412" t="str">
            <v>Iva Oper Grava 8% Reg Sim</v>
          </cell>
          <cell r="H412">
            <v>2408050401</v>
          </cell>
          <cell r="I412" t="str">
            <v>Iva Oper Grava 8% Reg Sim</v>
          </cell>
          <cell r="O412">
            <v>2408050401</v>
          </cell>
          <cell r="P412" t="str">
            <v>Iva Oper Grava 8% Reg Sim</v>
          </cell>
          <cell r="V412">
            <v>2408050401</v>
          </cell>
          <cell r="W412" t="str">
            <v>Iva Oper Grava 8% Reg Sim</v>
          </cell>
          <cell r="AC412">
            <v>2408050401</v>
          </cell>
          <cell r="AD412" t="str">
            <v>Iva Oper Grava 8% Reg Sim</v>
          </cell>
          <cell r="AJ412">
            <v>2408050401</v>
          </cell>
          <cell r="AK412" t="str">
            <v>Iva Oper Grava 8% Reg Sim</v>
          </cell>
          <cell r="AQ412">
            <v>2408050401</v>
          </cell>
          <cell r="AR412" t="str">
            <v>Iva Oper Grava 8% Reg Sim</v>
          </cell>
          <cell r="AX412">
            <v>2408050401</v>
          </cell>
          <cell r="AY412" t="str">
            <v>Iva Oper Grava 8% Reg Sim</v>
          </cell>
          <cell r="BE412">
            <v>2408050401</v>
          </cell>
          <cell r="BF412" t="str">
            <v>Iva Oper Grava 8% Reg Sim</v>
          </cell>
          <cell r="BS412">
            <v>2408050401</v>
          </cell>
          <cell r="BT412" t="str">
            <v>Iva Oper Grava 8% Reg Sim</v>
          </cell>
          <cell r="BZ412">
            <v>510548</v>
          </cell>
          <cell r="CA412" t="str">
            <v>BONIFICACIONES</v>
          </cell>
          <cell r="CB412">
            <v>11403787</v>
          </cell>
          <cell r="CC412">
            <v>6016500</v>
          </cell>
          <cell r="CD412">
            <v>4370000</v>
          </cell>
          <cell r="CE412">
            <v>13050287</v>
          </cell>
        </row>
        <row r="413">
          <cell r="A413">
            <v>2408050402</v>
          </cell>
          <cell r="B413" t="str">
            <v>Iva Oper Grava 5% Reg Sim</v>
          </cell>
          <cell r="H413">
            <v>2408050402</v>
          </cell>
          <cell r="I413" t="str">
            <v>Iva Oper Grava 5% Reg Sim</v>
          </cell>
          <cell r="O413">
            <v>2408050402</v>
          </cell>
          <cell r="P413" t="str">
            <v>Iva Oper Grava 5% Reg Sim</v>
          </cell>
          <cell r="V413">
            <v>2408050402</v>
          </cell>
          <cell r="W413" t="str">
            <v>Iva Oper Grava 5% Reg Sim</v>
          </cell>
          <cell r="AC413">
            <v>2408050402</v>
          </cell>
          <cell r="AD413" t="str">
            <v>Iva Oper Grava 5% Reg Sim</v>
          </cell>
          <cell r="AJ413">
            <v>2408050402</v>
          </cell>
          <cell r="AK413" t="str">
            <v>Iva Oper Grava 5% Reg Sim</v>
          </cell>
          <cell r="AQ413">
            <v>2408050402</v>
          </cell>
          <cell r="AR413" t="str">
            <v>Iva Oper Grava 5% Reg Sim</v>
          </cell>
          <cell r="AX413">
            <v>2408050402</v>
          </cell>
          <cell r="AY413" t="str">
            <v>Iva Oper Grava 5% Reg Sim</v>
          </cell>
          <cell r="BE413">
            <v>2408050402</v>
          </cell>
          <cell r="BF413" t="str">
            <v>Iva Oper Grava 5% Reg Sim</v>
          </cell>
          <cell r="BS413">
            <v>2408050402</v>
          </cell>
          <cell r="BT413" t="str">
            <v>Iva Oper Grava 5% Reg Sim</v>
          </cell>
          <cell r="BZ413">
            <v>510551</v>
          </cell>
          <cell r="CA413" t="str">
            <v>DOTACION Y SUMINISTRO A TRABAJADORES</v>
          </cell>
          <cell r="CB413">
            <v>0</v>
          </cell>
          <cell r="CC413">
            <v>12010084</v>
          </cell>
          <cell r="CD413">
            <v>0</v>
          </cell>
          <cell r="CE413">
            <v>12010084</v>
          </cell>
        </row>
        <row r="414">
          <cell r="A414">
            <v>24080505</v>
          </cell>
          <cell r="B414" t="str">
            <v>IVA DESCONT/ REG SIMPLI S</v>
          </cell>
          <cell r="H414">
            <v>24080505</v>
          </cell>
          <cell r="I414" t="str">
            <v>IVA DESCONT/ REG SIMPLI S</v>
          </cell>
          <cell r="O414">
            <v>24080505</v>
          </cell>
          <cell r="P414" t="str">
            <v>IVA DESCONT/ REG SIMPLI S</v>
          </cell>
          <cell r="V414">
            <v>24080505</v>
          </cell>
          <cell r="W414" t="str">
            <v>IVA DESCONT/ REG SIMPLI S</v>
          </cell>
          <cell r="AC414">
            <v>24080505</v>
          </cell>
          <cell r="AD414" t="str">
            <v>IVA DESCONT/ REG SIMPLI S</v>
          </cell>
          <cell r="AJ414">
            <v>24080505</v>
          </cell>
          <cell r="AK414" t="str">
            <v>IVA DESCONT/ REG SIMPLI S</v>
          </cell>
          <cell r="AQ414">
            <v>24080505</v>
          </cell>
          <cell r="AR414" t="str">
            <v>IVA DESCONT/ REG SIMPLI S</v>
          </cell>
          <cell r="AX414">
            <v>24080505</v>
          </cell>
          <cell r="AY414" t="str">
            <v>IVA DESCONT/ REG SIMPLI S</v>
          </cell>
          <cell r="BE414">
            <v>24080505</v>
          </cell>
          <cell r="BF414" t="str">
            <v>IVA DESCONT/ REG SIMPLI S</v>
          </cell>
          <cell r="BS414">
            <v>24080505</v>
          </cell>
          <cell r="BT414" t="str">
            <v>IVA DESCONT/ REG SIMPLI S</v>
          </cell>
          <cell r="BZ414">
            <v>510568</v>
          </cell>
          <cell r="CA414" t="str">
            <v>APORTES AM. RIESGOS PROFES. (A.R.P.)</v>
          </cell>
          <cell r="CB414">
            <v>6118282</v>
          </cell>
          <cell r="CC414">
            <v>529300</v>
          </cell>
          <cell r="CD414">
            <v>0</v>
          </cell>
          <cell r="CE414">
            <v>6647582</v>
          </cell>
        </row>
        <row r="415">
          <cell r="A415">
            <v>2408050501</v>
          </cell>
          <cell r="B415" t="str">
            <v>Iva Serv Reg Simplificado</v>
          </cell>
          <cell r="H415">
            <v>2408050501</v>
          </cell>
          <cell r="I415" t="str">
            <v>Iva Serv Reg Simplificado</v>
          </cell>
          <cell r="O415">
            <v>2408050501</v>
          </cell>
          <cell r="P415" t="str">
            <v>Iva Serv Reg Simplificado</v>
          </cell>
          <cell r="V415">
            <v>2408050501</v>
          </cell>
          <cell r="W415" t="str">
            <v>Iva Serv Reg Simplificado</v>
          </cell>
          <cell r="AC415">
            <v>2408050501</v>
          </cell>
          <cell r="AD415" t="str">
            <v>Iva Serv Reg Simplificado</v>
          </cell>
          <cell r="AJ415">
            <v>2408050501</v>
          </cell>
          <cell r="AK415" t="str">
            <v>Iva Serv Reg Simplificado</v>
          </cell>
          <cell r="AQ415">
            <v>2408050501</v>
          </cell>
          <cell r="AR415" t="str">
            <v>Iva Serv Reg Simplificado</v>
          </cell>
          <cell r="AX415">
            <v>2408050501</v>
          </cell>
          <cell r="AY415" t="str">
            <v>Iva Serv Reg Simplificado</v>
          </cell>
          <cell r="BE415">
            <v>2408050501</v>
          </cell>
          <cell r="BF415" t="str">
            <v>Iva Serv Reg Simplificado</v>
          </cell>
          <cell r="BS415">
            <v>2408050501</v>
          </cell>
          <cell r="BT415" t="str">
            <v>Iva Serv Reg Simplificado</v>
          </cell>
          <cell r="BZ415">
            <v>510569</v>
          </cell>
          <cell r="CA415" t="str">
            <v>APORTES A ENT. PROMOTORAS SALUD (E.P.S.)</v>
          </cell>
          <cell r="CB415">
            <v>103378377</v>
          </cell>
          <cell r="CC415">
            <v>9098200</v>
          </cell>
          <cell r="CD415">
            <v>0</v>
          </cell>
          <cell r="CE415">
            <v>112476577</v>
          </cell>
        </row>
        <row r="416">
          <cell r="A416">
            <v>2408050502</v>
          </cell>
          <cell r="B416" t="str">
            <v>Iva Serv Reg Simplificado</v>
          </cell>
          <cell r="H416">
            <v>2408050502</v>
          </cell>
          <cell r="I416" t="str">
            <v>Iva Serv Reg Simplificado</v>
          </cell>
          <cell r="O416">
            <v>2408050502</v>
          </cell>
          <cell r="P416" t="str">
            <v>Iva Serv Reg Simplificado</v>
          </cell>
          <cell r="V416">
            <v>2408050502</v>
          </cell>
          <cell r="W416" t="str">
            <v>Iva Serv Reg Simplificado</v>
          </cell>
          <cell r="AC416">
            <v>2408050502</v>
          </cell>
          <cell r="AD416" t="str">
            <v>Iva Serv Reg Simplificado</v>
          </cell>
          <cell r="AJ416">
            <v>2408050502</v>
          </cell>
          <cell r="AK416" t="str">
            <v>Iva Serv Reg Simplificado</v>
          </cell>
          <cell r="AQ416">
            <v>2408050502</v>
          </cell>
          <cell r="AR416" t="str">
            <v>Iva Serv Reg Simplificado</v>
          </cell>
          <cell r="AX416">
            <v>2408050502</v>
          </cell>
          <cell r="AY416" t="str">
            <v>Iva Serv Reg Simplificado</v>
          </cell>
          <cell r="BE416">
            <v>2408050502</v>
          </cell>
          <cell r="BF416" t="str">
            <v>Iva Serv Reg Simplificado</v>
          </cell>
          <cell r="BS416">
            <v>2408050502</v>
          </cell>
          <cell r="BT416" t="str">
            <v>Iva Serv Reg Simplificado</v>
          </cell>
          <cell r="BZ416">
            <v>510570</v>
          </cell>
          <cell r="CA416" t="str">
            <v>APORTES A FONDOS DE PENSION</v>
          </cell>
          <cell r="CB416">
            <v>123873700</v>
          </cell>
          <cell r="CC416">
            <v>10845400</v>
          </cell>
          <cell r="CD416">
            <v>0</v>
          </cell>
          <cell r="CE416">
            <v>134719100</v>
          </cell>
        </row>
        <row r="417">
          <cell r="A417">
            <v>2408050503</v>
          </cell>
          <cell r="B417" t="str">
            <v>Iva Serv Reg Simplificado</v>
          </cell>
          <cell r="H417">
            <v>2408050503</v>
          </cell>
          <cell r="I417" t="str">
            <v>Iva Serv Reg Simplificado</v>
          </cell>
          <cell r="O417">
            <v>2408050503</v>
          </cell>
          <cell r="P417" t="str">
            <v>Iva Serv Reg Simplificado</v>
          </cell>
          <cell r="V417">
            <v>2408050503</v>
          </cell>
          <cell r="W417" t="str">
            <v>Iva Serv Reg Simplificado</v>
          </cell>
          <cell r="AC417">
            <v>2408050503</v>
          </cell>
          <cell r="AD417" t="str">
            <v>Iva Serv Reg Simplificado</v>
          </cell>
          <cell r="AJ417">
            <v>2408050503</v>
          </cell>
          <cell r="AK417" t="str">
            <v>Iva Serv Reg Simplificado</v>
          </cell>
          <cell r="AQ417">
            <v>2408050503</v>
          </cell>
          <cell r="AR417" t="str">
            <v>Iva Serv Reg Simplificado</v>
          </cell>
          <cell r="AX417">
            <v>2408050503</v>
          </cell>
          <cell r="AY417" t="str">
            <v>Iva Serv Reg Simplificado</v>
          </cell>
          <cell r="BE417">
            <v>2408050503</v>
          </cell>
          <cell r="BF417" t="str">
            <v>Iva Serv Reg Simplificado</v>
          </cell>
          <cell r="BS417">
            <v>2408050503</v>
          </cell>
          <cell r="BT417" t="str">
            <v>Iva Serv Reg Simplificado</v>
          </cell>
          <cell r="BZ417">
            <v>510572</v>
          </cell>
          <cell r="CA417" t="str">
            <v>APORTES A CAJAS DE COMP. FAMILIAR</v>
          </cell>
          <cell r="CB417">
            <v>48006420</v>
          </cell>
          <cell r="CC417">
            <v>4235900</v>
          </cell>
          <cell r="CD417">
            <v>0</v>
          </cell>
          <cell r="CE417">
            <v>52242320</v>
          </cell>
        </row>
        <row r="418">
          <cell r="A418">
            <v>24080506</v>
          </cell>
          <cell r="B418" t="str">
            <v>IVA TRANSITORIO</v>
          </cell>
          <cell r="H418">
            <v>24080506</v>
          </cell>
          <cell r="I418" t="str">
            <v>IVA TRANSITORIO</v>
          </cell>
          <cell r="O418">
            <v>24080506</v>
          </cell>
          <cell r="P418" t="str">
            <v>IVA TRANSITORIO</v>
          </cell>
          <cell r="V418">
            <v>24080506</v>
          </cell>
          <cell r="W418" t="str">
            <v>IVA TRANSITORIO</v>
          </cell>
          <cell r="AC418">
            <v>24080506</v>
          </cell>
          <cell r="AD418" t="str">
            <v>IVA TRANSITORIO</v>
          </cell>
          <cell r="AJ418">
            <v>24080506</v>
          </cell>
          <cell r="AK418" t="str">
            <v>IVA TRANSITORIO</v>
          </cell>
          <cell r="AQ418">
            <v>24080506</v>
          </cell>
          <cell r="AR418" t="str">
            <v>IVA TRANSITORIO</v>
          </cell>
          <cell r="AX418">
            <v>24080506</v>
          </cell>
          <cell r="AY418" t="str">
            <v>IVA TRANSITORIO</v>
          </cell>
          <cell r="BE418">
            <v>24080506</v>
          </cell>
          <cell r="BF418" t="str">
            <v>IVA TRANSITORIO</v>
          </cell>
          <cell r="BS418">
            <v>24080506</v>
          </cell>
          <cell r="BT418" t="str">
            <v>IVA TRANSITORIO</v>
          </cell>
          <cell r="BZ418">
            <v>510575</v>
          </cell>
          <cell r="CA418" t="str">
            <v>APORTES A I.C.B.F.</v>
          </cell>
          <cell r="CB418">
            <v>36001840</v>
          </cell>
          <cell r="CC418">
            <v>3176600</v>
          </cell>
          <cell r="CD418">
            <v>0</v>
          </cell>
          <cell r="CE418">
            <v>39178440</v>
          </cell>
        </row>
        <row r="419">
          <cell r="A419">
            <v>2408050601</v>
          </cell>
          <cell r="B419" t="str">
            <v>Iva Transitorio Servicios</v>
          </cell>
          <cell r="H419">
            <v>2408050601</v>
          </cell>
          <cell r="I419" t="str">
            <v>Iva Transitorio Servicios</v>
          </cell>
          <cell r="O419">
            <v>2408050601</v>
          </cell>
          <cell r="P419" t="str">
            <v>Iva Transitorio Servicios</v>
          </cell>
          <cell r="V419">
            <v>2408050601</v>
          </cell>
          <cell r="W419" t="str">
            <v>Iva Transitorio Servicios</v>
          </cell>
          <cell r="AC419">
            <v>2408050601</v>
          </cell>
          <cell r="AD419" t="str">
            <v>Iva Transitorio Servicios</v>
          </cell>
          <cell r="AJ419">
            <v>2408050601</v>
          </cell>
          <cell r="AK419" t="str">
            <v>Iva Transitorio Servicios</v>
          </cell>
          <cell r="AQ419">
            <v>2408050601</v>
          </cell>
          <cell r="AR419" t="str">
            <v>Iva Transitorio Servicios</v>
          </cell>
          <cell r="AX419">
            <v>2408050601</v>
          </cell>
          <cell r="AY419" t="str">
            <v>Iva Transitorio Servicios</v>
          </cell>
          <cell r="BE419">
            <v>2408050601</v>
          </cell>
          <cell r="BF419" t="str">
            <v>Iva Transitorio Servicios</v>
          </cell>
          <cell r="BS419">
            <v>2408050601</v>
          </cell>
          <cell r="BT419" t="str">
            <v>Iva Transitorio Servicios</v>
          </cell>
          <cell r="BZ419">
            <v>510578</v>
          </cell>
          <cell r="CA419" t="str">
            <v>SENA</v>
          </cell>
          <cell r="CB419">
            <v>46815346</v>
          </cell>
          <cell r="CC419">
            <v>4185083</v>
          </cell>
          <cell r="CD419">
            <v>0</v>
          </cell>
          <cell r="CE419">
            <v>51000429</v>
          </cell>
        </row>
        <row r="420">
          <cell r="A420">
            <v>2408050602</v>
          </cell>
          <cell r="B420" t="str">
            <v>Iva Transitorio Servicios</v>
          </cell>
          <cell r="H420">
            <v>2408050602</v>
          </cell>
          <cell r="I420" t="str">
            <v>Iva Transitorio Servicios</v>
          </cell>
          <cell r="O420">
            <v>2408050602</v>
          </cell>
          <cell r="P420" t="str">
            <v>Iva Transitorio Servicios</v>
          </cell>
          <cell r="V420">
            <v>2408050602</v>
          </cell>
          <cell r="W420" t="str">
            <v>Iva Transitorio Servicios</v>
          </cell>
          <cell r="AC420">
            <v>2408050602</v>
          </cell>
          <cell r="AD420" t="str">
            <v>Iva Transitorio Servicios</v>
          </cell>
          <cell r="AJ420">
            <v>2408050602</v>
          </cell>
          <cell r="AK420" t="str">
            <v>Iva Transitorio Servicios</v>
          </cell>
          <cell r="AQ420">
            <v>2408050602</v>
          </cell>
          <cell r="AR420" t="str">
            <v>Iva Transitorio Servicios</v>
          </cell>
          <cell r="AX420">
            <v>2408050602</v>
          </cell>
          <cell r="AY420" t="str">
            <v>Iva Transitorio Servicios</v>
          </cell>
          <cell r="BE420">
            <v>2408050602</v>
          </cell>
          <cell r="BF420" t="str">
            <v>Iva Transitorio Servicios</v>
          </cell>
          <cell r="BS420">
            <v>2408050602</v>
          </cell>
          <cell r="BT420" t="str">
            <v>Iva Transitorio Servicios</v>
          </cell>
          <cell r="BZ420">
            <v>51057801</v>
          </cell>
          <cell r="CA420" t="str">
            <v>Aportes al SENA</v>
          </cell>
          <cell r="CB420">
            <v>24003100</v>
          </cell>
          <cell r="CC420">
            <v>2118000</v>
          </cell>
          <cell r="CD420">
            <v>0</v>
          </cell>
          <cell r="CE420">
            <v>26121100</v>
          </cell>
        </row>
        <row r="421">
          <cell r="A421">
            <v>2408050603</v>
          </cell>
          <cell r="B421" t="str">
            <v>Iva Transitorio Servicios</v>
          </cell>
          <cell r="H421">
            <v>2408050603</v>
          </cell>
          <cell r="I421" t="str">
            <v>Iva Transitorio Servicios</v>
          </cell>
          <cell r="O421">
            <v>2408050603</v>
          </cell>
          <cell r="P421" t="str">
            <v>Iva Transitorio Servicios</v>
          </cell>
          <cell r="V421">
            <v>2408050603</v>
          </cell>
          <cell r="W421" t="str">
            <v>Iva Transitorio Servicios</v>
          </cell>
          <cell r="AC421">
            <v>2408050603</v>
          </cell>
          <cell r="AD421" t="str">
            <v>Iva Transitorio Servicios</v>
          </cell>
          <cell r="AJ421">
            <v>2408050603</v>
          </cell>
          <cell r="AK421" t="str">
            <v>Iva Transitorio Servicios</v>
          </cell>
          <cell r="AQ421">
            <v>2408050603</v>
          </cell>
          <cell r="AR421" t="str">
            <v>Iva Transitorio Servicios</v>
          </cell>
          <cell r="AX421">
            <v>2408050603</v>
          </cell>
          <cell r="AY421" t="str">
            <v>Iva Transitorio Servicios</v>
          </cell>
          <cell r="BE421">
            <v>2408050603</v>
          </cell>
          <cell r="BF421" t="str">
            <v>Iva Transitorio Servicios</v>
          </cell>
          <cell r="BS421">
            <v>2408050603</v>
          </cell>
          <cell r="BT421" t="str">
            <v>Iva Transitorio Servicios</v>
          </cell>
          <cell r="BZ421">
            <v>51057802</v>
          </cell>
          <cell r="CA421" t="str">
            <v>Aportes Fondo Apoyo y Sostenimiento SENA</v>
          </cell>
          <cell r="CB421">
            <v>22812246</v>
          </cell>
          <cell r="CC421">
            <v>2067083</v>
          </cell>
          <cell r="CD421">
            <v>0</v>
          </cell>
          <cell r="CE421">
            <v>24879329</v>
          </cell>
        </row>
        <row r="422">
          <cell r="A422">
            <v>2408050604</v>
          </cell>
          <cell r="B422" t="str">
            <v>Iva Transitorio Operac Gr</v>
          </cell>
          <cell r="H422">
            <v>2408050604</v>
          </cell>
          <cell r="I422" t="str">
            <v>Iva Transitorio Operac Gr</v>
          </cell>
          <cell r="O422">
            <v>2408050604</v>
          </cell>
          <cell r="P422" t="str">
            <v>Iva Transitorio Operac Gr</v>
          </cell>
          <cell r="V422">
            <v>2408050604</v>
          </cell>
          <cell r="W422" t="str">
            <v>Iva Transitorio Operac Gr</v>
          </cell>
          <cell r="AC422">
            <v>2408050604</v>
          </cell>
          <cell r="AD422" t="str">
            <v>Iva Transitorio Operac Gr</v>
          </cell>
          <cell r="AJ422">
            <v>2408050604</v>
          </cell>
          <cell r="AK422" t="str">
            <v>Iva Transitorio Operac Gr</v>
          </cell>
          <cell r="AQ422">
            <v>2408050604</v>
          </cell>
          <cell r="AR422" t="str">
            <v>Iva Transitorio Operac Gr</v>
          </cell>
          <cell r="AX422">
            <v>2408050604</v>
          </cell>
          <cell r="AY422" t="str">
            <v>Iva Transitorio Operac Gr</v>
          </cell>
          <cell r="BE422">
            <v>2408050604</v>
          </cell>
          <cell r="BF422" t="str">
            <v>Iva Transitorio Operac Gr</v>
          </cell>
          <cell r="BS422">
            <v>2408050604</v>
          </cell>
          <cell r="BT422" t="str">
            <v>Iva Transitorio Operac Gr</v>
          </cell>
          <cell r="BZ422">
            <v>510584</v>
          </cell>
          <cell r="CA422" t="str">
            <v>GASTOS MEDICOS Y DROGAS</v>
          </cell>
          <cell r="CB422">
            <v>2600</v>
          </cell>
          <cell r="CC422">
            <v>0</v>
          </cell>
          <cell r="CD422">
            <v>0</v>
          </cell>
          <cell r="CE422">
            <v>2600</v>
          </cell>
        </row>
        <row r="423">
          <cell r="A423">
            <v>2408050605</v>
          </cell>
          <cell r="B423" t="str">
            <v>Iva trans Oper Grav Alq E</v>
          </cell>
          <cell r="H423">
            <v>2408050605</v>
          </cell>
          <cell r="I423" t="str">
            <v>Iva trans Oper Grav Alq E</v>
          </cell>
          <cell r="O423">
            <v>2408050605</v>
          </cell>
          <cell r="P423" t="str">
            <v>Iva trans Oper Grav Alq E</v>
          </cell>
          <cell r="V423">
            <v>2408050605</v>
          </cell>
          <cell r="W423" t="str">
            <v>Iva trans Oper Grav Alq E</v>
          </cell>
          <cell r="AC423">
            <v>2408050605</v>
          </cell>
          <cell r="AD423" t="str">
            <v>Iva trans Oper Grav Alq E</v>
          </cell>
          <cell r="AJ423">
            <v>2408050605</v>
          </cell>
          <cell r="AK423" t="str">
            <v>Iva trans Oper Grav Alq E</v>
          </cell>
          <cell r="AQ423">
            <v>2408050605</v>
          </cell>
          <cell r="AR423" t="str">
            <v>Iva trans Oper Grav Alq E</v>
          </cell>
          <cell r="AX423">
            <v>2408050605</v>
          </cell>
          <cell r="AY423" t="str">
            <v>Iva trans Oper Grav Alq E</v>
          </cell>
          <cell r="BE423">
            <v>2408050605</v>
          </cell>
          <cell r="BF423" t="str">
            <v>Iva trans Oper Grav Alq E</v>
          </cell>
          <cell r="BS423">
            <v>2408050605</v>
          </cell>
          <cell r="BT423" t="str">
            <v>Iva trans Oper Grav Alq E</v>
          </cell>
          <cell r="BZ423">
            <v>5110</v>
          </cell>
          <cell r="CA423" t="str">
            <v>HONORARIOS</v>
          </cell>
          <cell r="CB423">
            <v>16038000</v>
          </cell>
          <cell r="CC423">
            <v>4606200</v>
          </cell>
          <cell r="CD423">
            <v>0</v>
          </cell>
          <cell r="CE423">
            <v>20644200</v>
          </cell>
        </row>
        <row r="424">
          <cell r="A424">
            <v>2408050606</v>
          </cell>
          <cell r="B424" t="str">
            <v>Iva Transitorio Reg Simpl</v>
          </cell>
          <cell r="H424">
            <v>2408050606</v>
          </cell>
          <cell r="I424" t="str">
            <v>Iva Transitorio Reg Simpl</v>
          </cell>
          <cell r="O424">
            <v>2408050606</v>
          </cell>
          <cell r="P424" t="str">
            <v>Iva Transitorio Reg Simpl</v>
          </cell>
          <cell r="V424">
            <v>2408050606</v>
          </cell>
          <cell r="W424" t="str">
            <v>Iva Transitorio Reg Simpl</v>
          </cell>
          <cell r="AC424">
            <v>2408050606</v>
          </cell>
          <cell r="AD424" t="str">
            <v>Iva Transitorio Reg Simpl</v>
          </cell>
          <cell r="AJ424">
            <v>2408050606</v>
          </cell>
          <cell r="AK424" t="str">
            <v>Iva Transitorio Reg Simpl</v>
          </cell>
          <cell r="AQ424">
            <v>2408050606</v>
          </cell>
          <cell r="AR424" t="str">
            <v>Iva Transitorio Reg Simpl</v>
          </cell>
          <cell r="AX424">
            <v>2408050606</v>
          </cell>
          <cell r="AY424" t="str">
            <v>Iva Transitorio Reg Simpl</v>
          </cell>
          <cell r="BE424">
            <v>2408050606</v>
          </cell>
          <cell r="BF424" t="str">
            <v>Iva Transitorio Reg Simpl</v>
          </cell>
          <cell r="BS424">
            <v>2408050606</v>
          </cell>
          <cell r="BT424" t="str">
            <v>Iva Transitorio Reg Simpl</v>
          </cell>
          <cell r="BZ424">
            <v>511010</v>
          </cell>
          <cell r="CA424" t="str">
            <v>REVISORIA FISCAL</v>
          </cell>
          <cell r="CB424">
            <v>8998000</v>
          </cell>
          <cell r="CC424">
            <v>818000</v>
          </cell>
          <cell r="CD424">
            <v>0</v>
          </cell>
          <cell r="CE424">
            <v>9816000</v>
          </cell>
        </row>
        <row r="425">
          <cell r="A425">
            <v>2408050607</v>
          </cell>
          <cell r="B425" t="str">
            <v>Iva Transitorio Reg Simpl</v>
          </cell>
          <cell r="H425">
            <v>2408050607</v>
          </cell>
          <cell r="I425" t="str">
            <v>Iva Transitorio Reg Simpl</v>
          </cell>
          <cell r="O425">
            <v>2408050607</v>
          </cell>
          <cell r="P425" t="str">
            <v>Iva Transitorio Reg Simpl</v>
          </cell>
          <cell r="V425">
            <v>2408050607</v>
          </cell>
          <cell r="W425" t="str">
            <v>Iva Transitorio Reg Simpl</v>
          </cell>
          <cell r="AC425">
            <v>2408050607</v>
          </cell>
          <cell r="AD425" t="str">
            <v>Iva Transitorio Reg Simpl</v>
          </cell>
          <cell r="AJ425">
            <v>2408050607</v>
          </cell>
          <cell r="AK425" t="str">
            <v>Iva Transitorio Reg Simpl</v>
          </cell>
          <cell r="AQ425">
            <v>2408050607</v>
          </cell>
          <cell r="AR425" t="str">
            <v>Iva Transitorio Reg Simpl</v>
          </cell>
          <cell r="AX425">
            <v>2408050607</v>
          </cell>
          <cell r="AY425" t="str">
            <v>Iva Transitorio Reg Simpl</v>
          </cell>
          <cell r="BE425">
            <v>2408050607</v>
          </cell>
          <cell r="BF425" t="str">
            <v>Iva Transitorio Reg Simpl</v>
          </cell>
          <cell r="BS425">
            <v>2408050607</v>
          </cell>
          <cell r="BT425" t="str">
            <v>Iva Transitorio Reg Simpl</v>
          </cell>
          <cell r="BZ425">
            <v>511025</v>
          </cell>
          <cell r="CA425" t="str">
            <v>ASESORIA JURIDICA</v>
          </cell>
          <cell r="CB425">
            <v>7040000</v>
          </cell>
          <cell r="CC425">
            <v>640000</v>
          </cell>
          <cell r="CD425">
            <v>0</v>
          </cell>
          <cell r="CE425">
            <v>7680000</v>
          </cell>
        </row>
        <row r="426">
          <cell r="A426">
            <v>2408050608</v>
          </cell>
          <cell r="B426" t="str">
            <v>Iva Transitorio Ope Grava</v>
          </cell>
          <cell r="H426">
            <v>2408050608</v>
          </cell>
          <cell r="I426" t="str">
            <v>Iva Transitorio Ope Grava</v>
          </cell>
          <cell r="O426">
            <v>2408050608</v>
          </cell>
          <cell r="P426" t="str">
            <v>Iva Transitorio Ope Grava</v>
          </cell>
          <cell r="V426">
            <v>2408050608</v>
          </cell>
          <cell r="W426" t="str">
            <v>Iva Transitorio Ope Grava</v>
          </cell>
          <cell r="AC426">
            <v>2408050608</v>
          </cell>
          <cell r="AD426" t="str">
            <v>Iva Transitorio Ope Grava</v>
          </cell>
          <cell r="AJ426">
            <v>2408050608</v>
          </cell>
          <cell r="AK426" t="str">
            <v>Iva Transitorio Ope Grava</v>
          </cell>
          <cell r="AQ426">
            <v>2408050608</v>
          </cell>
          <cell r="AR426" t="str">
            <v>Iva Transitorio Ope Grava</v>
          </cell>
          <cell r="AX426">
            <v>2408050608</v>
          </cell>
          <cell r="AY426" t="str">
            <v>Iva Transitorio Ope Grava</v>
          </cell>
          <cell r="BE426">
            <v>2408050608</v>
          </cell>
          <cell r="BF426" t="str">
            <v>Iva Transitorio Ope Grava</v>
          </cell>
          <cell r="BS426">
            <v>2408050608</v>
          </cell>
          <cell r="BT426" t="str">
            <v>Iva Transitorio Ope Grava</v>
          </cell>
          <cell r="BZ426">
            <v>511095</v>
          </cell>
          <cell r="CA426" t="str">
            <v>OTROS</v>
          </cell>
          <cell r="CB426">
            <v>0</v>
          </cell>
          <cell r="CC426">
            <v>3148200</v>
          </cell>
          <cell r="CD426">
            <v>0</v>
          </cell>
          <cell r="CE426">
            <v>3148200</v>
          </cell>
        </row>
        <row r="427">
          <cell r="A427">
            <v>2408050609</v>
          </cell>
          <cell r="B427" t="str">
            <v>Iva Transitorio Servicios</v>
          </cell>
          <cell r="H427">
            <v>2408050609</v>
          </cell>
          <cell r="I427" t="str">
            <v>Iva Transitorio Servicios</v>
          </cell>
          <cell r="O427">
            <v>2408050609</v>
          </cell>
          <cell r="P427" t="str">
            <v>Iva Transitorio Servicios</v>
          </cell>
          <cell r="V427">
            <v>2408050609</v>
          </cell>
          <cell r="W427" t="str">
            <v>Iva Transitorio Servicios</v>
          </cell>
          <cell r="AC427">
            <v>2408050609</v>
          </cell>
          <cell r="AD427" t="str">
            <v>Iva Transitorio Servicios</v>
          </cell>
          <cell r="AJ427">
            <v>2408050609</v>
          </cell>
          <cell r="AK427" t="str">
            <v>Iva Transitorio Servicios</v>
          </cell>
          <cell r="AQ427">
            <v>2408050609</v>
          </cell>
          <cell r="AR427" t="str">
            <v>Iva Transitorio Servicios</v>
          </cell>
          <cell r="AX427">
            <v>2408050609</v>
          </cell>
          <cell r="AY427" t="str">
            <v>Iva Transitorio Servicios</v>
          </cell>
          <cell r="BE427">
            <v>2408050609</v>
          </cell>
          <cell r="BF427" t="str">
            <v>Iva Transitorio Servicios</v>
          </cell>
          <cell r="BS427">
            <v>2408050609</v>
          </cell>
          <cell r="BT427" t="str">
            <v>Iva Transitorio Servicios</v>
          </cell>
          <cell r="BZ427">
            <v>5115</v>
          </cell>
          <cell r="CA427" t="str">
            <v>IMPUESTOS</v>
          </cell>
          <cell r="CB427">
            <v>156562511</v>
          </cell>
          <cell r="CC427">
            <v>10597241</v>
          </cell>
          <cell r="CD427">
            <v>1</v>
          </cell>
          <cell r="CE427">
            <v>167159751</v>
          </cell>
        </row>
        <row r="428">
          <cell r="A428">
            <v>2408050610</v>
          </cell>
          <cell r="B428" t="str">
            <v>Iva Transitorio Reg Simpl</v>
          </cell>
          <cell r="H428">
            <v>2408050610</v>
          </cell>
          <cell r="I428" t="str">
            <v>Iva Transitorio Reg Simpl</v>
          </cell>
          <cell r="O428">
            <v>2408050610</v>
          </cell>
          <cell r="P428" t="str">
            <v>Iva Transitorio Reg Simpl</v>
          </cell>
          <cell r="V428">
            <v>2408050610</v>
          </cell>
          <cell r="W428" t="str">
            <v>Iva Transitorio Reg Simpl</v>
          </cell>
          <cell r="AC428">
            <v>2408050610</v>
          </cell>
          <cell r="AD428" t="str">
            <v>Iva Transitorio Reg Simpl</v>
          </cell>
          <cell r="AJ428">
            <v>2408050610</v>
          </cell>
          <cell r="AK428" t="str">
            <v>Iva Transitorio Reg Simpl</v>
          </cell>
          <cell r="AQ428">
            <v>2408050610</v>
          </cell>
          <cell r="AR428" t="str">
            <v>Iva Transitorio Reg Simpl</v>
          </cell>
          <cell r="AX428">
            <v>2408050610</v>
          </cell>
          <cell r="AY428" t="str">
            <v>Iva Transitorio Reg Simpl</v>
          </cell>
          <cell r="BE428">
            <v>2408050610</v>
          </cell>
          <cell r="BF428" t="str">
            <v>Iva Transitorio Reg Simpl</v>
          </cell>
          <cell r="BS428">
            <v>2408050610</v>
          </cell>
          <cell r="BT428" t="str">
            <v>Iva Transitorio Reg Simpl</v>
          </cell>
          <cell r="BZ428">
            <v>511505</v>
          </cell>
          <cell r="CA428" t="str">
            <v>INDUSTRIA Y COMERCIO</v>
          </cell>
          <cell r="CB428">
            <v>59623000</v>
          </cell>
          <cell r="CC428">
            <v>0</v>
          </cell>
          <cell r="CD428">
            <v>0</v>
          </cell>
          <cell r="CE428">
            <v>59623000</v>
          </cell>
        </row>
        <row r="429">
          <cell r="A429">
            <v>2408050611</v>
          </cell>
          <cell r="B429" t="str">
            <v>Iva Transitorio Reg Simpl</v>
          </cell>
          <cell r="H429">
            <v>2408050611</v>
          </cell>
          <cell r="I429" t="str">
            <v>Iva Transitorio Reg Simpl</v>
          </cell>
          <cell r="O429">
            <v>2408050611</v>
          </cell>
          <cell r="P429" t="str">
            <v>Iva Transitorio Reg Simpl</v>
          </cell>
          <cell r="V429">
            <v>2408050611</v>
          </cell>
          <cell r="W429" t="str">
            <v>Iva Transitorio Reg Simpl</v>
          </cell>
          <cell r="AC429">
            <v>2408050611</v>
          </cell>
          <cell r="AD429" t="str">
            <v>Iva Transitorio Reg Simpl</v>
          </cell>
          <cell r="AJ429">
            <v>2408050611</v>
          </cell>
          <cell r="AK429" t="str">
            <v>Iva Transitorio Reg Simpl</v>
          </cell>
          <cell r="AQ429">
            <v>2408050611</v>
          </cell>
          <cell r="AR429" t="str">
            <v>Iva Transitorio Reg Simpl</v>
          </cell>
          <cell r="AX429">
            <v>2408050611</v>
          </cell>
          <cell r="AY429" t="str">
            <v>Iva Transitorio Reg Simpl</v>
          </cell>
          <cell r="BE429">
            <v>2408050611</v>
          </cell>
          <cell r="BF429" t="str">
            <v>Iva Transitorio Reg Simpl</v>
          </cell>
          <cell r="BS429">
            <v>2408050611</v>
          </cell>
          <cell r="BT429" t="str">
            <v>Iva Transitorio Reg Simpl</v>
          </cell>
          <cell r="BZ429">
            <v>511515</v>
          </cell>
          <cell r="CA429" t="str">
            <v>A LA PROPIEDAD RAIZ</v>
          </cell>
          <cell r="CB429">
            <v>32523767</v>
          </cell>
          <cell r="CC429">
            <v>2956708</v>
          </cell>
          <cell r="CD429">
            <v>1</v>
          </cell>
          <cell r="CE429">
            <v>35480474</v>
          </cell>
        </row>
        <row r="430">
          <cell r="A430">
            <v>2408050612</v>
          </cell>
          <cell r="B430" t="str">
            <v>Iva Transitorio Reg Simpl</v>
          </cell>
          <cell r="H430">
            <v>2408050612</v>
          </cell>
          <cell r="I430" t="str">
            <v>Iva Transitorio Reg Simpl</v>
          </cell>
          <cell r="O430">
            <v>2408050612</v>
          </cell>
          <cell r="P430" t="str">
            <v>Iva Transitorio Reg Simpl</v>
          </cell>
          <cell r="V430">
            <v>2408050612</v>
          </cell>
          <cell r="W430" t="str">
            <v>Iva Transitorio Reg Simpl</v>
          </cell>
          <cell r="AC430">
            <v>2408050612</v>
          </cell>
          <cell r="AD430" t="str">
            <v>Iva Transitorio Reg Simpl</v>
          </cell>
          <cell r="AJ430">
            <v>2408050612</v>
          </cell>
          <cell r="AK430" t="str">
            <v>Iva Transitorio Reg Simpl</v>
          </cell>
          <cell r="AQ430">
            <v>2408050612</v>
          </cell>
          <cell r="AR430" t="str">
            <v>Iva Transitorio Reg Simpl</v>
          </cell>
          <cell r="AX430">
            <v>2408050612</v>
          </cell>
          <cell r="AY430" t="str">
            <v>Iva Transitorio Reg Simpl</v>
          </cell>
          <cell r="BE430">
            <v>2408050612</v>
          </cell>
          <cell r="BF430" t="str">
            <v>Iva Transitorio Reg Simpl</v>
          </cell>
          <cell r="BS430">
            <v>2408050612</v>
          </cell>
          <cell r="BT430" t="str">
            <v>Iva Transitorio Reg Simpl</v>
          </cell>
          <cell r="BZ430">
            <v>511525</v>
          </cell>
          <cell r="CA430" t="str">
            <v>DE VALORIZACION</v>
          </cell>
          <cell r="CB430">
            <v>9174747</v>
          </cell>
          <cell r="CC430">
            <v>2671245</v>
          </cell>
          <cell r="CD430">
            <v>0</v>
          </cell>
          <cell r="CE430">
            <v>11845992</v>
          </cell>
        </row>
        <row r="431">
          <cell r="A431">
            <v>24080509</v>
          </cell>
          <cell r="B431" t="str">
            <v>Pago De Iva</v>
          </cell>
          <cell r="H431">
            <v>24080509</v>
          </cell>
          <cell r="I431" t="str">
            <v>Pago De Iva</v>
          </cell>
          <cell r="O431">
            <v>24080509</v>
          </cell>
          <cell r="P431" t="str">
            <v>Pago De Iva</v>
          </cell>
          <cell r="V431">
            <v>24080509</v>
          </cell>
          <cell r="W431" t="str">
            <v>Pago De Iva</v>
          </cell>
          <cell r="AC431">
            <v>24080509</v>
          </cell>
          <cell r="AD431" t="str">
            <v>Pago De Iva</v>
          </cell>
          <cell r="AJ431">
            <v>24080509</v>
          </cell>
          <cell r="AK431" t="str">
            <v>Pago De Iva</v>
          </cell>
          <cell r="AQ431">
            <v>24080509</v>
          </cell>
          <cell r="AR431" t="str">
            <v>Pago De Iva</v>
          </cell>
          <cell r="AX431">
            <v>24080509</v>
          </cell>
          <cell r="AY431" t="str">
            <v>Pago De Iva</v>
          </cell>
          <cell r="BE431">
            <v>24080509</v>
          </cell>
          <cell r="BF431" t="str">
            <v>Pago De Iva</v>
          </cell>
          <cell r="BS431">
            <v>24080509</v>
          </cell>
          <cell r="BT431" t="str">
            <v>Pago De Iva</v>
          </cell>
          <cell r="BZ431">
            <v>511540</v>
          </cell>
          <cell r="CA431" t="str">
            <v>DE VEHICULOS</v>
          </cell>
          <cell r="CB431">
            <v>140715</v>
          </cell>
          <cell r="CC431">
            <v>56285</v>
          </cell>
          <cell r="CD431">
            <v>0</v>
          </cell>
          <cell r="CE431">
            <v>197000</v>
          </cell>
        </row>
        <row r="432">
          <cell r="A432">
            <v>240805099</v>
          </cell>
          <cell r="B432" t="str">
            <v>PAGO IVA AÑO ANTERIOR</v>
          </cell>
          <cell r="H432">
            <v>240805099</v>
          </cell>
          <cell r="I432" t="str">
            <v>PAGO IVA AÑO ANTERIOR</v>
          </cell>
          <cell r="O432">
            <v>240805099</v>
          </cell>
          <cell r="P432" t="str">
            <v>PAGO IVA AÑO ANTERIOR</v>
          </cell>
          <cell r="V432">
            <v>240805099</v>
          </cell>
          <cell r="W432" t="str">
            <v>PAGO IVA AÑO ANTERIOR</v>
          </cell>
          <cell r="AC432">
            <v>240805099</v>
          </cell>
          <cell r="AD432" t="str">
            <v>PAGO IVA AÑO ANTERIOR</v>
          </cell>
          <cell r="AJ432">
            <v>240805099</v>
          </cell>
          <cell r="AK432" t="str">
            <v>PAGO IVA AÑO ANTERIOR</v>
          </cell>
          <cell r="AQ432">
            <v>240805099</v>
          </cell>
          <cell r="AR432" t="str">
            <v>PAGO IVA AÑO ANTERIOR</v>
          </cell>
          <cell r="AX432">
            <v>240805099</v>
          </cell>
          <cell r="AY432" t="str">
            <v>PAGO IVA AÑO ANTERIOR</v>
          </cell>
          <cell r="BE432">
            <v>240805099</v>
          </cell>
          <cell r="BF432" t="str">
            <v>PAGO IVA AÑO ANTERIOR</v>
          </cell>
          <cell r="BS432">
            <v>240805099</v>
          </cell>
          <cell r="BT432" t="str">
            <v>PAGO IVA AÑO ANTERIOR</v>
          </cell>
          <cell r="BZ432">
            <v>511570</v>
          </cell>
          <cell r="CA432" t="str">
            <v>IVA DESCONTABLE</v>
          </cell>
          <cell r="CB432">
            <v>55100282</v>
          </cell>
          <cell r="CC432">
            <v>4913003</v>
          </cell>
          <cell r="CD432">
            <v>0</v>
          </cell>
          <cell r="CE432">
            <v>60013285</v>
          </cell>
        </row>
        <row r="433">
          <cell r="A433">
            <v>240810</v>
          </cell>
          <cell r="B433" t="str">
            <v>VIGENCVIA FISCAL ANTERIOR</v>
          </cell>
          <cell r="H433">
            <v>240810</v>
          </cell>
          <cell r="I433" t="str">
            <v>VIGENCVIA FISCAL ANTERIOR</v>
          </cell>
          <cell r="O433">
            <v>240810</v>
          </cell>
          <cell r="P433" t="str">
            <v>VIGENCVIA FISCAL ANTERIOR</v>
          </cell>
          <cell r="V433">
            <v>240810</v>
          </cell>
          <cell r="W433" t="str">
            <v>VIGENCVIA FISCAL ANTERIOR</v>
          </cell>
          <cell r="AC433">
            <v>240810</v>
          </cell>
          <cell r="AD433" t="str">
            <v>VIGENCVIA FISCAL ANTERIOR</v>
          </cell>
          <cell r="AJ433">
            <v>240810</v>
          </cell>
          <cell r="AK433" t="str">
            <v>VIGENCVIA FISCAL ANTERIOR</v>
          </cell>
          <cell r="AQ433">
            <v>240810</v>
          </cell>
          <cell r="AR433" t="str">
            <v>VIGENCVIA FISCAL ANTERIOR</v>
          </cell>
          <cell r="AX433">
            <v>240810</v>
          </cell>
          <cell r="AY433" t="str">
            <v>VIGENCVIA FISCAL ANTERIOR</v>
          </cell>
          <cell r="BE433">
            <v>240810</v>
          </cell>
          <cell r="BF433" t="str">
            <v>VIGENCVIA FISCAL ANTERIOR</v>
          </cell>
          <cell r="BS433">
            <v>240810</v>
          </cell>
          <cell r="BT433" t="str">
            <v>VIGENCVIA FISCAL ANTERIOR</v>
          </cell>
          <cell r="BZ433">
            <v>5120</v>
          </cell>
          <cell r="CA433" t="str">
            <v>ARRENDAMIENTOS</v>
          </cell>
          <cell r="CB433">
            <v>2252637500</v>
          </cell>
          <cell r="CC433">
            <v>24968630</v>
          </cell>
          <cell r="CD433">
            <v>4169440</v>
          </cell>
          <cell r="CE433">
            <v>2273436690</v>
          </cell>
        </row>
        <row r="434">
          <cell r="A434">
            <v>2412</v>
          </cell>
          <cell r="B434" t="str">
            <v>DE INDUSTRIA Y COMERCIO</v>
          </cell>
          <cell r="H434">
            <v>2412</v>
          </cell>
          <cell r="I434" t="str">
            <v>DE INDUSTRIA Y COMERCIO</v>
          </cell>
          <cell r="O434">
            <v>2412</v>
          </cell>
          <cell r="P434" t="str">
            <v>DE INDUSTRIA Y COMERCIO</v>
          </cell>
          <cell r="V434">
            <v>2412</v>
          </cell>
          <cell r="W434" t="str">
            <v>DE INDUSTRIA Y COMERCIO</v>
          </cell>
          <cell r="AC434">
            <v>2412</v>
          </cell>
          <cell r="AD434" t="str">
            <v>DE INDUSTRIA Y COMERCIO</v>
          </cell>
          <cell r="AJ434">
            <v>2412</v>
          </cell>
          <cell r="AK434" t="str">
            <v>DE INDUSTRIA Y COMERCIO</v>
          </cell>
          <cell r="AQ434">
            <v>2412</v>
          </cell>
          <cell r="AR434" t="str">
            <v>DE INDUSTRIA Y COMERCIO</v>
          </cell>
          <cell r="AX434">
            <v>2412</v>
          </cell>
          <cell r="AY434" t="str">
            <v>DE INDUSTRIA Y COMERCIO</v>
          </cell>
          <cell r="BE434">
            <v>2412</v>
          </cell>
          <cell r="BF434" t="str">
            <v>DE INDUSTRIA Y COMERCIO</v>
          </cell>
          <cell r="BS434">
            <v>2412</v>
          </cell>
          <cell r="BT434" t="str">
            <v>DE INDUSTRIA Y COMERCIO</v>
          </cell>
          <cell r="BZ434">
            <v>512010</v>
          </cell>
          <cell r="CA434" t="str">
            <v>CONSTRUCCIONES Y EDIFICACIONES</v>
          </cell>
          <cell r="CB434">
            <v>2188717810</v>
          </cell>
          <cell r="CC434">
            <v>12610710</v>
          </cell>
          <cell r="CD434">
            <v>0</v>
          </cell>
          <cell r="CE434">
            <v>2201328520</v>
          </cell>
        </row>
        <row r="435">
          <cell r="A435">
            <v>241205</v>
          </cell>
          <cell r="B435" t="str">
            <v>VIGENCIA FISCAL CORRIENTE</v>
          </cell>
          <cell r="H435">
            <v>241205</v>
          </cell>
          <cell r="I435" t="str">
            <v>VIGENCIA FISCAL CORRIENTE</v>
          </cell>
          <cell r="O435">
            <v>241205</v>
          </cell>
          <cell r="P435" t="str">
            <v>VIGENCIA FISCAL CORRIENTE</v>
          </cell>
          <cell r="V435">
            <v>241205</v>
          </cell>
          <cell r="W435" t="str">
            <v>VIGENCIA FISCAL CORRIENTE</v>
          </cell>
          <cell r="AC435">
            <v>241205</v>
          </cell>
          <cell r="AD435" t="str">
            <v>VIGENCIA FISCAL CORRIENTE</v>
          </cell>
          <cell r="AJ435">
            <v>241205</v>
          </cell>
          <cell r="AK435" t="str">
            <v>VIGENCIA FISCAL CORRIENTE</v>
          </cell>
          <cell r="AQ435">
            <v>241205</v>
          </cell>
          <cell r="AR435" t="str">
            <v>VIGENCIA FISCAL CORRIENTE</v>
          </cell>
          <cell r="AX435">
            <v>241205</v>
          </cell>
          <cell r="AY435" t="str">
            <v>VIGENCIA FISCAL CORRIENTE</v>
          </cell>
          <cell r="BE435">
            <v>241205</v>
          </cell>
          <cell r="BF435" t="str">
            <v>VIGENCIA FISCAL CORRIENTE</v>
          </cell>
          <cell r="BS435">
            <v>241205</v>
          </cell>
          <cell r="BT435" t="str">
            <v>VIGENCIA FISCAL CORRIENTE</v>
          </cell>
          <cell r="BZ435">
            <v>512025</v>
          </cell>
          <cell r="CA435" t="str">
            <v>EQUIPO DE COMPUTACION Y COMUNICACION</v>
          </cell>
          <cell r="CB435">
            <v>58319794</v>
          </cell>
          <cell r="CC435">
            <v>11939550</v>
          </cell>
          <cell r="CD435">
            <v>4169440</v>
          </cell>
          <cell r="CE435">
            <v>66089904</v>
          </cell>
        </row>
        <row r="436">
          <cell r="A436">
            <v>241210</v>
          </cell>
          <cell r="B436" t="str">
            <v>VIGENCIAS FICALES ANTERIO</v>
          </cell>
          <cell r="H436">
            <v>241210</v>
          </cell>
          <cell r="I436" t="str">
            <v>VIGENCIAS FICALES ANTERIO</v>
          </cell>
          <cell r="O436">
            <v>241210</v>
          </cell>
          <cell r="P436" t="str">
            <v>VIGENCIAS FICALES ANTERIO</v>
          </cell>
          <cell r="V436">
            <v>241210</v>
          </cell>
          <cell r="W436" t="str">
            <v>VIGENCIAS FICALES ANTERIO</v>
          </cell>
          <cell r="AC436">
            <v>241210</v>
          </cell>
          <cell r="AD436" t="str">
            <v>VIGENCIAS FICALES ANTERIO</v>
          </cell>
          <cell r="AJ436">
            <v>241210</v>
          </cell>
          <cell r="AK436" t="str">
            <v>VIGENCIAS FICALES ANTERIO</v>
          </cell>
          <cell r="AQ436">
            <v>241210</v>
          </cell>
          <cell r="AR436" t="str">
            <v>VIGENCIAS FICALES ANTERIO</v>
          </cell>
          <cell r="AX436">
            <v>241210</v>
          </cell>
          <cell r="AY436" t="str">
            <v>VIGENCIAS FICALES ANTERIO</v>
          </cell>
          <cell r="BE436">
            <v>241210</v>
          </cell>
          <cell r="BF436" t="str">
            <v>VIGENCIAS FICALES ANTERIO</v>
          </cell>
          <cell r="BS436">
            <v>241210</v>
          </cell>
          <cell r="BT436" t="str">
            <v>VIGENCIAS FICALES ANTERIO</v>
          </cell>
          <cell r="BZ436">
            <v>512035</v>
          </cell>
          <cell r="CA436" t="str">
            <v>ALQUILER EQUIPO DE HOTELES - ADMON</v>
          </cell>
          <cell r="CB436">
            <v>5599896</v>
          </cell>
          <cell r="CC436">
            <v>418370</v>
          </cell>
          <cell r="CD436">
            <v>0</v>
          </cell>
          <cell r="CE436">
            <v>6018266</v>
          </cell>
        </row>
        <row r="437">
          <cell r="A437">
            <v>2416</v>
          </cell>
          <cell r="B437" t="str">
            <v>A LA PROPIEDAD RAIZ</v>
          </cell>
          <cell r="H437">
            <v>2416</v>
          </cell>
          <cell r="I437" t="str">
            <v>A LA PROPIEDAD RAIZ</v>
          </cell>
          <cell r="O437">
            <v>2416</v>
          </cell>
          <cell r="P437" t="str">
            <v>A LA PROPIEDAD RAIZ</v>
          </cell>
          <cell r="V437">
            <v>2416</v>
          </cell>
          <cell r="W437" t="str">
            <v>A LA PROPIEDAD RAIZ</v>
          </cell>
          <cell r="AC437">
            <v>2416</v>
          </cell>
          <cell r="AD437" t="str">
            <v>A LA PROPIEDAD RAIZ</v>
          </cell>
          <cell r="AJ437">
            <v>2416</v>
          </cell>
          <cell r="AK437" t="str">
            <v>A LA PROPIEDAD RAIZ</v>
          </cell>
          <cell r="AQ437">
            <v>2416</v>
          </cell>
          <cell r="AR437" t="str">
            <v>A LA PROPIEDAD RAIZ</v>
          </cell>
          <cell r="AX437">
            <v>2416</v>
          </cell>
          <cell r="AY437" t="str">
            <v>A LA PROPIEDAD RAIZ</v>
          </cell>
          <cell r="BE437">
            <v>2416</v>
          </cell>
          <cell r="BF437" t="str">
            <v>A LA PROPIEDAD RAIZ</v>
          </cell>
          <cell r="BS437">
            <v>2416</v>
          </cell>
          <cell r="BT437" t="str">
            <v>A LA PROPIEDAD RAIZ</v>
          </cell>
          <cell r="BZ437">
            <v>5125</v>
          </cell>
          <cell r="CA437" t="str">
            <v>CONTRIBUCIONES Y AFILIACIONES</v>
          </cell>
          <cell r="CB437">
            <v>82279295.200000003</v>
          </cell>
          <cell r="CC437">
            <v>7572241.1799999997</v>
          </cell>
          <cell r="CD437">
            <v>803717.48</v>
          </cell>
          <cell r="CE437">
            <v>89047818.900000006</v>
          </cell>
        </row>
        <row r="438">
          <cell r="A438">
            <v>241605</v>
          </cell>
          <cell r="B438" t="str">
            <v>PREDIAL</v>
          </cell>
          <cell r="H438">
            <v>241605</v>
          </cell>
          <cell r="I438" t="str">
            <v>PREDIAL</v>
          </cell>
          <cell r="O438">
            <v>241605</v>
          </cell>
          <cell r="P438" t="str">
            <v>PREDIAL</v>
          </cell>
          <cell r="V438">
            <v>241605</v>
          </cell>
          <cell r="W438" t="str">
            <v>PREDIAL</v>
          </cell>
          <cell r="AC438">
            <v>241605</v>
          </cell>
          <cell r="AD438" t="str">
            <v>PREDIAL</v>
          </cell>
          <cell r="AJ438">
            <v>241605</v>
          </cell>
          <cell r="AK438" t="str">
            <v>PREDIAL</v>
          </cell>
          <cell r="AQ438">
            <v>241605</v>
          </cell>
          <cell r="AR438" t="str">
            <v>PREDIAL</v>
          </cell>
          <cell r="AX438">
            <v>241605</v>
          </cell>
          <cell r="AY438" t="str">
            <v>PREDIAL</v>
          </cell>
          <cell r="BE438">
            <v>241605</v>
          </cell>
          <cell r="BF438" t="str">
            <v>PREDIAL</v>
          </cell>
          <cell r="BS438">
            <v>241605</v>
          </cell>
          <cell r="BT438" t="str">
            <v>PREDIAL</v>
          </cell>
          <cell r="BZ438">
            <v>512505</v>
          </cell>
          <cell r="CA438" t="str">
            <v>CONTRIBUCIONES</v>
          </cell>
          <cell r="CB438">
            <v>70472532.810000002</v>
          </cell>
          <cell r="CC438">
            <v>6427053.25</v>
          </cell>
          <cell r="CD438">
            <v>800000</v>
          </cell>
          <cell r="CE438">
            <v>76099586.060000002</v>
          </cell>
        </row>
        <row r="439">
          <cell r="A439">
            <v>2424</v>
          </cell>
          <cell r="B439" t="str">
            <v>DE VALORIZACION</v>
          </cell>
          <cell r="H439">
            <v>2424</v>
          </cell>
          <cell r="I439" t="str">
            <v>DE VALORIZACION</v>
          </cell>
          <cell r="O439">
            <v>2424</v>
          </cell>
          <cell r="P439" t="str">
            <v>DE VALORIZACION</v>
          </cell>
          <cell r="V439">
            <v>2424</v>
          </cell>
          <cell r="W439" t="str">
            <v>DE VALORIZACION</v>
          </cell>
          <cell r="AC439">
            <v>2424</v>
          </cell>
          <cell r="AD439" t="str">
            <v>DE VALORIZACION</v>
          </cell>
          <cell r="AJ439">
            <v>2424</v>
          </cell>
          <cell r="AK439" t="str">
            <v>DE VALORIZACION</v>
          </cell>
          <cell r="AQ439">
            <v>2424</v>
          </cell>
          <cell r="AR439" t="str">
            <v>DE VALORIZACION</v>
          </cell>
          <cell r="AX439">
            <v>2424</v>
          </cell>
          <cell r="AY439" t="str">
            <v>DE VALORIZACION</v>
          </cell>
          <cell r="BE439">
            <v>2424</v>
          </cell>
          <cell r="BF439" t="str">
            <v>DE VALORIZACION</v>
          </cell>
          <cell r="BS439">
            <v>2424</v>
          </cell>
          <cell r="BT439" t="str">
            <v>DE VALORIZACION</v>
          </cell>
          <cell r="BZ439">
            <v>51250501</v>
          </cell>
          <cell r="CA439" t="str">
            <v>Gravamen Mvtos Financieros</v>
          </cell>
          <cell r="CB439">
            <v>50414402.810000002</v>
          </cell>
          <cell r="CC439">
            <v>4340799.25</v>
          </cell>
          <cell r="CD439">
            <v>0</v>
          </cell>
          <cell r="CE439">
            <v>54755202.060000002</v>
          </cell>
        </row>
        <row r="440">
          <cell r="A440">
            <v>242405</v>
          </cell>
          <cell r="B440" t="str">
            <v>VIGENCIA FISCAL ANTERIOR</v>
          </cell>
          <cell r="H440">
            <v>242405</v>
          </cell>
          <cell r="I440" t="str">
            <v>VIGENCIA FISCAL ANTERIOR</v>
          </cell>
          <cell r="O440">
            <v>242405</v>
          </cell>
          <cell r="P440" t="str">
            <v>VIGENCIA FISCAL ANTERIOR</v>
          </cell>
          <cell r="V440">
            <v>242405</v>
          </cell>
          <cell r="W440" t="str">
            <v>VIGENCIA FISCAL ANTERIOR</v>
          </cell>
          <cell r="AC440">
            <v>242405</v>
          </cell>
          <cell r="AD440" t="str">
            <v>VIGENCIA FISCAL ANTERIOR</v>
          </cell>
          <cell r="AJ440">
            <v>242405</v>
          </cell>
          <cell r="AK440" t="str">
            <v>VIGENCIA FISCAL ANTERIOR</v>
          </cell>
          <cell r="AQ440">
            <v>242405</v>
          </cell>
          <cell r="AR440" t="str">
            <v>VIGENCIA FISCAL ANTERIOR</v>
          </cell>
          <cell r="AX440">
            <v>242405</v>
          </cell>
          <cell r="AY440" t="str">
            <v>VIGENCIA FISCAL ANTERIOR</v>
          </cell>
          <cell r="BE440">
            <v>242405</v>
          </cell>
          <cell r="BF440" t="str">
            <v>VIGENCIA FISCAL ANTERIOR</v>
          </cell>
          <cell r="BS440">
            <v>242405</v>
          </cell>
          <cell r="BT440" t="str">
            <v>VIGENCIA FISCAL ANTERIOR</v>
          </cell>
          <cell r="BZ440">
            <v>51250502</v>
          </cell>
          <cell r="CA440" t="str">
            <v>Las Demás Contribuciones</v>
          </cell>
          <cell r="CB440">
            <v>20058130</v>
          </cell>
          <cell r="CC440">
            <v>2086254</v>
          </cell>
          <cell r="CD440">
            <v>800000</v>
          </cell>
          <cell r="CE440">
            <v>21344384</v>
          </cell>
        </row>
        <row r="441">
          <cell r="A441">
            <v>242410</v>
          </cell>
          <cell r="B441" t="str">
            <v>VIGENCIA FISCAL ANTERIOR</v>
          </cell>
          <cell r="H441">
            <v>242410</v>
          </cell>
          <cell r="I441" t="str">
            <v>VIGENCIA FISCAL ANTERIOR</v>
          </cell>
          <cell r="O441">
            <v>242410</v>
          </cell>
          <cell r="P441" t="str">
            <v>VIGENCIA FISCAL ANTERIOR</v>
          </cell>
          <cell r="V441">
            <v>242410</v>
          </cell>
          <cell r="W441" t="str">
            <v>VIGENCIA FISCAL ANTERIOR</v>
          </cell>
          <cell r="AC441">
            <v>242410</v>
          </cell>
          <cell r="AD441" t="str">
            <v>VIGENCIA FISCAL ANTERIOR</v>
          </cell>
          <cell r="AJ441">
            <v>242410</v>
          </cell>
          <cell r="AK441" t="str">
            <v>VIGENCIA FISCAL ANTERIOR</v>
          </cell>
          <cell r="AQ441">
            <v>242410</v>
          </cell>
          <cell r="AR441" t="str">
            <v>VIGENCIA FISCAL ANTERIOR</v>
          </cell>
          <cell r="AX441">
            <v>242410</v>
          </cell>
          <cell r="AY441" t="str">
            <v>VIGENCIA FISCAL ANTERIOR</v>
          </cell>
          <cell r="BE441">
            <v>242410</v>
          </cell>
          <cell r="BF441" t="str">
            <v>VIGENCIA FISCAL ANTERIOR</v>
          </cell>
          <cell r="BS441">
            <v>242410</v>
          </cell>
          <cell r="BT441" t="str">
            <v>VIGENCIA FISCAL ANTERIOR</v>
          </cell>
          <cell r="BZ441">
            <v>512510</v>
          </cell>
          <cell r="CA441" t="str">
            <v>AFILIACIONES Y SOSTENIMIENTO</v>
          </cell>
          <cell r="CB441">
            <v>11806762.390000001</v>
          </cell>
          <cell r="CC441">
            <v>1145187.93</v>
          </cell>
          <cell r="CD441">
            <v>3717.48</v>
          </cell>
          <cell r="CE441">
            <v>12948232.84</v>
          </cell>
        </row>
        <row r="442">
          <cell r="A442">
            <v>2428</v>
          </cell>
          <cell r="B442" t="str">
            <v>DE TURISMO</v>
          </cell>
          <cell r="H442">
            <v>2428</v>
          </cell>
          <cell r="I442" t="str">
            <v>DE TURISMO</v>
          </cell>
          <cell r="O442">
            <v>2428</v>
          </cell>
          <cell r="P442" t="str">
            <v>DE TURISMO</v>
          </cell>
          <cell r="V442">
            <v>2428</v>
          </cell>
          <cell r="W442" t="str">
            <v>DE TURISMO</v>
          </cell>
          <cell r="AC442">
            <v>2428</v>
          </cell>
          <cell r="AD442" t="str">
            <v>DE TURISMO</v>
          </cell>
          <cell r="AJ442">
            <v>2428</v>
          </cell>
          <cell r="AK442" t="str">
            <v>DE TURISMO</v>
          </cell>
          <cell r="AQ442">
            <v>2428</v>
          </cell>
          <cell r="AR442" t="str">
            <v>DE TURISMO</v>
          </cell>
          <cell r="AX442">
            <v>2428</v>
          </cell>
          <cell r="AY442" t="str">
            <v>DE TURISMO</v>
          </cell>
          <cell r="BE442">
            <v>2428</v>
          </cell>
          <cell r="BF442" t="str">
            <v>DE TURISMO</v>
          </cell>
          <cell r="BS442">
            <v>2428</v>
          </cell>
          <cell r="BT442" t="str">
            <v>DE TURISMO</v>
          </cell>
          <cell r="BZ442">
            <v>5130</v>
          </cell>
          <cell r="CA442" t="str">
            <v>SEGUROS</v>
          </cell>
          <cell r="CB442">
            <v>62100025</v>
          </cell>
          <cell r="CC442">
            <v>5045865</v>
          </cell>
          <cell r="CD442">
            <v>739585</v>
          </cell>
          <cell r="CE442">
            <v>66406305</v>
          </cell>
        </row>
        <row r="443">
          <cell r="A443">
            <v>242801</v>
          </cell>
          <cell r="B443" t="str">
            <v>CONTRIBUCION PARAFISCAL P</v>
          </cell>
          <cell r="H443">
            <v>242801</v>
          </cell>
          <cell r="I443" t="str">
            <v>CONTRIBUCION PARAFISCAL P</v>
          </cell>
          <cell r="O443">
            <v>242801</v>
          </cell>
          <cell r="P443" t="str">
            <v>CONTRIBUCION PARAFISCAL P</v>
          </cell>
          <cell r="V443">
            <v>242801</v>
          </cell>
          <cell r="W443" t="str">
            <v>CONTRIBUCION PARAFISCAL P</v>
          </cell>
          <cell r="AC443">
            <v>242801</v>
          </cell>
          <cell r="AD443" t="str">
            <v>CONTRIBUCION PARAFISCAL P</v>
          </cell>
          <cell r="AJ443">
            <v>242801</v>
          </cell>
          <cell r="AK443" t="str">
            <v>CONTRIBUCION PARAFISCAL P</v>
          </cell>
          <cell r="AQ443">
            <v>242801</v>
          </cell>
          <cell r="AR443" t="str">
            <v>CONTRIBUCION PARAFISCAL P</v>
          </cell>
          <cell r="AX443">
            <v>242801</v>
          </cell>
          <cell r="AY443" t="str">
            <v>CONTRIBUCION PARAFISCAL P</v>
          </cell>
          <cell r="BE443">
            <v>242801</v>
          </cell>
          <cell r="BF443" t="str">
            <v>CONTRIBUCION PARAFISCAL P</v>
          </cell>
          <cell r="BS443">
            <v>242801</v>
          </cell>
          <cell r="BT443" t="str">
            <v>CONTRIBUCION PARAFISCAL P</v>
          </cell>
          <cell r="BZ443">
            <v>513005</v>
          </cell>
          <cell r="CA443" t="str">
            <v>MANEJO</v>
          </cell>
          <cell r="CB443">
            <v>1966487</v>
          </cell>
          <cell r="CC443">
            <v>161083</v>
          </cell>
          <cell r="CD443">
            <v>16092</v>
          </cell>
          <cell r="CE443">
            <v>2111478</v>
          </cell>
        </row>
        <row r="444">
          <cell r="A444">
            <v>2436</v>
          </cell>
          <cell r="B444" t="str">
            <v>DE VEHICULOS</v>
          </cell>
          <cell r="H444">
            <v>2436</v>
          </cell>
          <cell r="I444" t="str">
            <v>DE VEHICULOS</v>
          </cell>
          <cell r="O444">
            <v>2436</v>
          </cell>
          <cell r="P444" t="str">
            <v>DE VEHICULOS</v>
          </cell>
          <cell r="V444">
            <v>2436</v>
          </cell>
          <cell r="W444" t="str">
            <v>DE VEHICULOS</v>
          </cell>
          <cell r="AC444">
            <v>2436</v>
          </cell>
          <cell r="AD444" t="str">
            <v>DE VEHICULOS</v>
          </cell>
          <cell r="AJ444">
            <v>2436</v>
          </cell>
          <cell r="AK444" t="str">
            <v>DE VEHICULOS</v>
          </cell>
          <cell r="AQ444">
            <v>2436</v>
          </cell>
          <cell r="AR444" t="str">
            <v>DE VEHICULOS</v>
          </cell>
          <cell r="AX444">
            <v>2436</v>
          </cell>
          <cell r="AY444" t="str">
            <v>DE VEHICULOS</v>
          </cell>
          <cell r="BE444">
            <v>2436</v>
          </cell>
          <cell r="BF444" t="str">
            <v>DE VEHICULOS</v>
          </cell>
          <cell r="BS444">
            <v>2436</v>
          </cell>
          <cell r="BT444" t="str">
            <v>DE VEHICULOS</v>
          </cell>
          <cell r="BZ444">
            <v>513010</v>
          </cell>
          <cell r="CA444" t="str">
            <v>CUMPLIMIENTO</v>
          </cell>
          <cell r="CB444">
            <v>242088</v>
          </cell>
          <cell r="CC444">
            <v>0</v>
          </cell>
          <cell r="CD444">
            <v>0</v>
          </cell>
          <cell r="CE444">
            <v>242088</v>
          </cell>
        </row>
        <row r="445">
          <cell r="A445">
            <v>2495</v>
          </cell>
          <cell r="B445" t="str">
            <v>OTROS</v>
          </cell>
          <cell r="H445">
            <v>2495</v>
          </cell>
          <cell r="I445" t="str">
            <v>OTROS</v>
          </cell>
          <cell r="O445">
            <v>2495</v>
          </cell>
          <cell r="P445" t="str">
            <v>OTROS</v>
          </cell>
          <cell r="V445">
            <v>2495</v>
          </cell>
          <cell r="W445" t="str">
            <v>OTROS</v>
          </cell>
          <cell r="AC445">
            <v>2495</v>
          </cell>
          <cell r="AD445" t="str">
            <v>OTROS</v>
          </cell>
          <cell r="AJ445">
            <v>2495</v>
          </cell>
          <cell r="AK445" t="str">
            <v>OTROS</v>
          </cell>
          <cell r="AQ445">
            <v>2495</v>
          </cell>
          <cell r="AR445" t="str">
            <v>OTROS</v>
          </cell>
          <cell r="AX445">
            <v>2495</v>
          </cell>
          <cell r="AY445" t="str">
            <v>OTROS</v>
          </cell>
          <cell r="BE445">
            <v>2495</v>
          </cell>
          <cell r="BF445" t="str">
            <v>OTROS</v>
          </cell>
          <cell r="BS445">
            <v>2495</v>
          </cell>
          <cell r="BT445" t="str">
            <v>OTROS</v>
          </cell>
          <cell r="BZ445">
            <v>513025</v>
          </cell>
          <cell r="CA445" t="str">
            <v>INCENDIO</v>
          </cell>
          <cell r="CB445">
            <v>40147689</v>
          </cell>
          <cell r="CC445">
            <v>3228656</v>
          </cell>
          <cell r="CD445">
            <v>328511</v>
          </cell>
          <cell r="CE445">
            <v>43047834</v>
          </cell>
        </row>
        <row r="446">
          <cell r="A446">
            <v>249505</v>
          </cell>
          <cell r="B446" t="str">
            <v>DIVERSOS</v>
          </cell>
          <cell r="H446">
            <v>249505</v>
          </cell>
          <cell r="I446" t="str">
            <v>DIVERSOS</v>
          </cell>
          <cell r="O446">
            <v>249505</v>
          </cell>
          <cell r="P446" t="str">
            <v>DIVERSOS</v>
          </cell>
          <cell r="V446">
            <v>249505</v>
          </cell>
          <cell r="W446" t="str">
            <v>DIVERSOS</v>
          </cell>
          <cell r="AC446">
            <v>249505</v>
          </cell>
          <cell r="AD446" t="str">
            <v>DIVERSOS</v>
          </cell>
          <cell r="AJ446">
            <v>249505</v>
          </cell>
          <cell r="AK446" t="str">
            <v>DIVERSOS</v>
          </cell>
          <cell r="AQ446">
            <v>249505</v>
          </cell>
          <cell r="AR446" t="str">
            <v>DIVERSOS</v>
          </cell>
          <cell r="AX446">
            <v>249505</v>
          </cell>
          <cell r="AY446" t="str">
            <v>DIVERSOS</v>
          </cell>
          <cell r="BE446">
            <v>249505</v>
          </cell>
          <cell r="BF446" t="str">
            <v>DIVERSOS</v>
          </cell>
          <cell r="BS446">
            <v>249505</v>
          </cell>
          <cell r="BT446" t="str">
            <v>DIVERSOS</v>
          </cell>
          <cell r="BZ446">
            <v>513035</v>
          </cell>
          <cell r="CA446" t="str">
            <v>SUSTRACCION Y HURTO</v>
          </cell>
          <cell r="CB446">
            <v>1208297</v>
          </cell>
          <cell r="CC446">
            <v>100000</v>
          </cell>
          <cell r="CD446">
            <v>251723</v>
          </cell>
          <cell r="CE446">
            <v>1056574</v>
          </cell>
        </row>
        <row r="447">
          <cell r="A447">
            <v>24950501</v>
          </cell>
          <cell r="B447" t="str">
            <v>Contrb Parafiscal Prom Tu</v>
          </cell>
          <cell r="H447">
            <v>24950501</v>
          </cell>
          <cell r="I447" t="str">
            <v>Contrb Parafiscal Prom Tu</v>
          </cell>
          <cell r="O447">
            <v>24950501</v>
          </cell>
          <cell r="P447" t="str">
            <v>Contrb Parafiscal Prom Tu</v>
          </cell>
          <cell r="V447">
            <v>24950501</v>
          </cell>
          <cell r="W447" t="str">
            <v>Contrb Parafiscal Prom Tu</v>
          </cell>
          <cell r="AC447">
            <v>24950501</v>
          </cell>
          <cell r="AD447" t="str">
            <v>Contrb Parafiscal Prom Tu</v>
          </cell>
          <cell r="AJ447">
            <v>24950501</v>
          </cell>
          <cell r="AK447" t="str">
            <v>Contrb Parafiscal Prom Tu</v>
          </cell>
          <cell r="AQ447">
            <v>24950501</v>
          </cell>
          <cell r="AR447" t="str">
            <v>Contrb Parafiscal Prom Tu</v>
          </cell>
          <cell r="AX447">
            <v>24950501</v>
          </cell>
          <cell r="AY447" t="str">
            <v>Contrb Parafiscal Prom Tu</v>
          </cell>
          <cell r="BE447">
            <v>24950501</v>
          </cell>
          <cell r="BF447" t="str">
            <v>Contrb Parafiscal Prom Tu</v>
          </cell>
          <cell r="BS447">
            <v>24950501</v>
          </cell>
          <cell r="BT447" t="str">
            <v>Contrb Parafiscal Prom Tu</v>
          </cell>
          <cell r="BZ447">
            <v>513040</v>
          </cell>
          <cell r="CA447" t="str">
            <v>FLOTA Y EQUIPO DE TRANSPORTE</v>
          </cell>
          <cell r="CB447">
            <v>983305</v>
          </cell>
          <cell r="CC447">
            <v>99489</v>
          </cell>
          <cell r="CD447">
            <v>0</v>
          </cell>
          <cell r="CE447">
            <v>1082794</v>
          </cell>
        </row>
        <row r="448">
          <cell r="A448">
            <v>24950502</v>
          </cell>
          <cell r="B448" t="str">
            <v>Sayco, Acimpro</v>
          </cell>
          <cell r="H448">
            <v>24950502</v>
          </cell>
          <cell r="I448" t="str">
            <v>Sayco, Acimpro</v>
          </cell>
          <cell r="O448">
            <v>24950502</v>
          </cell>
          <cell r="P448" t="str">
            <v>Sayco, Acimpro</v>
          </cell>
          <cell r="V448">
            <v>24950502</v>
          </cell>
          <cell r="W448" t="str">
            <v>Sayco, Acimpro</v>
          </cell>
          <cell r="AC448">
            <v>24950502</v>
          </cell>
          <cell r="AD448" t="str">
            <v>Sayco, Acimpro</v>
          </cell>
          <cell r="AJ448">
            <v>24950502</v>
          </cell>
          <cell r="AK448" t="str">
            <v>Sayco, Acimpro</v>
          </cell>
          <cell r="AQ448">
            <v>24950502</v>
          </cell>
          <cell r="AR448" t="str">
            <v>Sayco, Acimpro</v>
          </cell>
          <cell r="AX448">
            <v>24950502</v>
          </cell>
          <cell r="AY448" t="str">
            <v>Sayco, Acimpro</v>
          </cell>
          <cell r="BE448">
            <v>24950502</v>
          </cell>
          <cell r="BF448" t="str">
            <v>Sayco, Acimpro</v>
          </cell>
          <cell r="BS448">
            <v>24950502</v>
          </cell>
          <cell r="BT448" t="str">
            <v>Sayco, Acimpro</v>
          </cell>
          <cell r="BZ448">
            <v>513060</v>
          </cell>
          <cell r="CA448" t="str">
            <v>RESPONSABILIDAD CIVIL EXTRACONTRATUAL</v>
          </cell>
          <cell r="CB448">
            <v>5040584</v>
          </cell>
          <cell r="CC448">
            <v>458333</v>
          </cell>
          <cell r="CD448">
            <v>40357</v>
          </cell>
          <cell r="CE448">
            <v>5458560</v>
          </cell>
        </row>
        <row r="449">
          <cell r="A449">
            <v>24950503</v>
          </cell>
          <cell r="B449" t="str">
            <v>Preservacion Seguridad De</v>
          </cell>
          <cell r="H449">
            <v>24950503</v>
          </cell>
          <cell r="I449" t="str">
            <v>Preservacion Seguridad De</v>
          </cell>
          <cell r="O449">
            <v>24950503</v>
          </cell>
          <cell r="P449" t="str">
            <v>Preservacion Seguridad De</v>
          </cell>
          <cell r="V449">
            <v>24950503</v>
          </cell>
          <cell r="W449" t="str">
            <v>Preservacion Seguridad De</v>
          </cell>
          <cell r="AC449">
            <v>24950503</v>
          </cell>
          <cell r="AD449" t="str">
            <v>Preservacion Seguridad De</v>
          </cell>
          <cell r="AJ449">
            <v>24950503</v>
          </cell>
          <cell r="AK449" t="str">
            <v>Preservacion Seguridad De</v>
          </cell>
          <cell r="AQ449">
            <v>24950503</v>
          </cell>
          <cell r="AR449" t="str">
            <v>Preservacion Seguridad De</v>
          </cell>
          <cell r="AX449">
            <v>24950503</v>
          </cell>
          <cell r="AY449" t="str">
            <v>Preservacion Seguridad De</v>
          </cell>
          <cell r="BE449">
            <v>24950503</v>
          </cell>
          <cell r="BF449" t="str">
            <v>Preservacion Seguridad De</v>
          </cell>
          <cell r="BS449">
            <v>24950503</v>
          </cell>
          <cell r="BT449" t="str">
            <v>Preservacion Seguridad De</v>
          </cell>
          <cell r="BZ449">
            <v>513070</v>
          </cell>
          <cell r="CA449" t="str">
            <v>ROTURA DE MAQUINARIA</v>
          </cell>
          <cell r="CB449">
            <v>1705326</v>
          </cell>
          <cell r="CC449">
            <v>138771</v>
          </cell>
          <cell r="CD449">
            <v>13973</v>
          </cell>
          <cell r="CE449">
            <v>1830124</v>
          </cell>
        </row>
        <row r="450">
          <cell r="A450">
            <v>25</v>
          </cell>
          <cell r="B450" t="str">
            <v>OBLIGACIONES LABORALES</v>
          </cell>
          <cell r="H450">
            <v>25</v>
          </cell>
          <cell r="I450" t="str">
            <v>OBLIGACIONES LABORALES</v>
          </cell>
          <cell r="O450">
            <v>25</v>
          </cell>
          <cell r="P450" t="str">
            <v>OBLIGACIONES LABORALES</v>
          </cell>
          <cell r="V450">
            <v>25</v>
          </cell>
          <cell r="W450" t="str">
            <v>OBLIGACIONES LABORALES</v>
          </cell>
          <cell r="AC450">
            <v>25</v>
          </cell>
          <cell r="AD450" t="str">
            <v>OBLIGACIONES LABORALES</v>
          </cell>
          <cell r="AJ450">
            <v>25</v>
          </cell>
          <cell r="AK450" t="str">
            <v>OBLIGACIONES LABORALES</v>
          </cell>
          <cell r="AQ450">
            <v>25</v>
          </cell>
          <cell r="AR450" t="str">
            <v>OBLIGACIONES LABORALES</v>
          </cell>
          <cell r="AX450">
            <v>25</v>
          </cell>
          <cell r="AY450" t="str">
            <v>OBLIGACIONES LABORALES</v>
          </cell>
          <cell r="BE450">
            <v>25</v>
          </cell>
          <cell r="BF450" t="str">
            <v>OBLIGACIONES LABORALES</v>
          </cell>
          <cell r="BS450">
            <v>25</v>
          </cell>
          <cell r="BT450" t="str">
            <v>OBLIGACIONES LABORALES</v>
          </cell>
          <cell r="BZ450">
            <v>513080</v>
          </cell>
          <cell r="CA450" t="str">
            <v>LUCRO CESANTE</v>
          </cell>
          <cell r="CB450">
            <v>10806249</v>
          </cell>
          <cell r="CC450">
            <v>859533</v>
          </cell>
          <cell r="CD450">
            <v>88929</v>
          </cell>
          <cell r="CE450">
            <v>11576853</v>
          </cell>
        </row>
        <row r="451">
          <cell r="A451">
            <v>2505</v>
          </cell>
          <cell r="B451" t="str">
            <v>SALARIOS POR PAGAR</v>
          </cell>
          <cell r="H451">
            <v>2505</v>
          </cell>
          <cell r="I451" t="str">
            <v>SALARIOS POR PAGAR</v>
          </cell>
          <cell r="O451">
            <v>2505</v>
          </cell>
          <cell r="P451" t="str">
            <v>SALARIOS POR PAGAR</v>
          </cell>
          <cell r="V451">
            <v>2505</v>
          </cell>
          <cell r="W451" t="str">
            <v>SALARIOS POR PAGAR</v>
          </cell>
          <cell r="AC451">
            <v>2505</v>
          </cell>
          <cell r="AD451" t="str">
            <v>SALARIOS POR PAGAR</v>
          </cell>
          <cell r="AJ451">
            <v>2505</v>
          </cell>
          <cell r="AK451" t="str">
            <v>SALARIOS POR PAGAR</v>
          </cell>
          <cell r="AQ451">
            <v>2505</v>
          </cell>
          <cell r="AR451" t="str">
            <v>SALARIOS POR PAGAR</v>
          </cell>
          <cell r="AX451">
            <v>2505</v>
          </cell>
          <cell r="AY451" t="str">
            <v>SALARIOS POR PAGAR</v>
          </cell>
          <cell r="BE451">
            <v>2505</v>
          </cell>
          <cell r="BF451" t="str">
            <v>SALARIOS POR PAGAR</v>
          </cell>
          <cell r="BS451">
            <v>2505</v>
          </cell>
          <cell r="BT451" t="str">
            <v>SALARIOS POR PAGAR</v>
          </cell>
          <cell r="BZ451">
            <v>5135</v>
          </cell>
          <cell r="CA451" t="str">
            <v>SERVICIOS</v>
          </cell>
          <cell r="CB451">
            <v>1053195198</v>
          </cell>
          <cell r="CC451">
            <v>83760397</v>
          </cell>
          <cell r="CD451">
            <v>3336000</v>
          </cell>
          <cell r="CE451">
            <v>1133619595</v>
          </cell>
        </row>
        <row r="452">
          <cell r="A452">
            <v>250505</v>
          </cell>
          <cell r="B452" t="str">
            <v>SALARIO INTEGRAL</v>
          </cell>
          <cell r="H452">
            <v>250505</v>
          </cell>
          <cell r="I452" t="str">
            <v>SALARIO INTEGRAL</v>
          </cell>
          <cell r="O452">
            <v>250505</v>
          </cell>
          <cell r="P452" t="str">
            <v>SALARIO INTEGRAL</v>
          </cell>
          <cell r="V452">
            <v>250505</v>
          </cell>
          <cell r="W452" t="str">
            <v>SALARIO INTEGRAL</v>
          </cell>
          <cell r="AC452">
            <v>250505</v>
          </cell>
          <cell r="AD452" t="str">
            <v>SALARIO INTEGRAL</v>
          </cell>
          <cell r="AJ452">
            <v>250505</v>
          </cell>
          <cell r="AK452" t="str">
            <v>SALARIO INTEGRAL</v>
          </cell>
          <cell r="AQ452">
            <v>250505</v>
          </cell>
          <cell r="AR452" t="str">
            <v>SALARIO INTEGRAL</v>
          </cell>
          <cell r="AX452">
            <v>250505</v>
          </cell>
          <cell r="AY452" t="str">
            <v>SALARIO INTEGRAL</v>
          </cell>
          <cell r="BE452">
            <v>250505</v>
          </cell>
          <cell r="BF452" t="str">
            <v>SALARIO INTEGRAL</v>
          </cell>
          <cell r="BS452">
            <v>250505</v>
          </cell>
          <cell r="BT452" t="str">
            <v>SALARIO INTEGRAL</v>
          </cell>
          <cell r="BZ452">
            <v>513505</v>
          </cell>
          <cell r="CA452" t="str">
            <v>ASEO Y VIGILANCIA</v>
          </cell>
          <cell r="CB452">
            <v>181888559</v>
          </cell>
          <cell r="CC452">
            <v>17931764</v>
          </cell>
          <cell r="CD452">
            <v>0</v>
          </cell>
          <cell r="CE452">
            <v>199820323</v>
          </cell>
        </row>
        <row r="453">
          <cell r="A453">
            <v>250510</v>
          </cell>
          <cell r="B453" t="str">
            <v>SUELDOS</v>
          </cell>
          <cell r="H453">
            <v>250510</v>
          </cell>
          <cell r="I453" t="str">
            <v>SUELDOS</v>
          </cell>
          <cell r="O453">
            <v>250510</v>
          </cell>
          <cell r="P453" t="str">
            <v>SUELDOS</v>
          </cell>
          <cell r="V453">
            <v>250510</v>
          </cell>
          <cell r="W453" t="str">
            <v>SUELDOS</v>
          </cell>
          <cell r="AC453">
            <v>250510</v>
          </cell>
          <cell r="AD453" t="str">
            <v>SUELDOS</v>
          </cell>
          <cell r="AJ453">
            <v>250510</v>
          </cell>
          <cell r="AK453" t="str">
            <v>SUELDOS</v>
          </cell>
          <cell r="AQ453">
            <v>250510</v>
          </cell>
          <cell r="AR453" t="str">
            <v>SUELDOS</v>
          </cell>
          <cell r="AX453">
            <v>250510</v>
          </cell>
          <cell r="AY453" t="str">
            <v>SUELDOS</v>
          </cell>
          <cell r="BE453">
            <v>250510</v>
          </cell>
          <cell r="BF453" t="str">
            <v>SUELDOS</v>
          </cell>
          <cell r="BS453">
            <v>250510</v>
          </cell>
          <cell r="BT453" t="str">
            <v>SUELDOS</v>
          </cell>
          <cell r="BZ453">
            <v>513525</v>
          </cell>
          <cell r="CA453" t="str">
            <v>ACUEDUCTO Y ALCANTARILLADO</v>
          </cell>
          <cell r="CB453">
            <v>123323206</v>
          </cell>
          <cell r="CC453">
            <v>10617157</v>
          </cell>
          <cell r="CD453">
            <v>0</v>
          </cell>
          <cell r="CE453">
            <v>133940363</v>
          </cell>
        </row>
        <row r="454">
          <cell r="A454">
            <v>250530</v>
          </cell>
          <cell r="B454" t="str">
            <v>COMISIONES</v>
          </cell>
          <cell r="H454">
            <v>250530</v>
          </cell>
          <cell r="I454" t="str">
            <v>COMISIONES</v>
          </cell>
          <cell r="O454">
            <v>250530</v>
          </cell>
          <cell r="P454" t="str">
            <v>COMISIONES</v>
          </cell>
          <cell r="V454">
            <v>250530</v>
          </cell>
          <cell r="W454" t="str">
            <v>COMISIONES</v>
          </cell>
          <cell r="AC454">
            <v>250530</v>
          </cell>
          <cell r="AD454" t="str">
            <v>COMISIONES</v>
          </cell>
          <cell r="AJ454">
            <v>250530</v>
          </cell>
          <cell r="AK454" t="str">
            <v>COMISIONES</v>
          </cell>
          <cell r="AQ454">
            <v>250530</v>
          </cell>
          <cell r="AR454" t="str">
            <v>COMISIONES</v>
          </cell>
          <cell r="AX454">
            <v>250530</v>
          </cell>
          <cell r="AY454" t="str">
            <v>COMISIONES</v>
          </cell>
          <cell r="BE454">
            <v>250530</v>
          </cell>
          <cell r="BF454" t="str">
            <v>COMISIONES</v>
          </cell>
          <cell r="BS454">
            <v>250530</v>
          </cell>
          <cell r="BT454" t="str">
            <v>COMISIONES</v>
          </cell>
          <cell r="BZ454">
            <v>513530</v>
          </cell>
          <cell r="CA454" t="str">
            <v>ENERGIA ELECTRICA</v>
          </cell>
          <cell r="CB454">
            <v>705178117</v>
          </cell>
          <cell r="CC454">
            <v>50062368</v>
          </cell>
          <cell r="CD454">
            <v>0</v>
          </cell>
          <cell r="CE454">
            <v>755240485</v>
          </cell>
        </row>
        <row r="455">
          <cell r="A455">
            <v>250535</v>
          </cell>
          <cell r="B455" t="str">
            <v>VIATICOS</v>
          </cell>
          <cell r="H455">
            <v>250535</v>
          </cell>
          <cell r="I455" t="str">
            <v>VIATICOS</v>
          </cell>
          <cell r="O455">
            <v>250535</v>
          </cell>
          <cell r="P455" t="str">
            <v>VIATICOS</v>
          </cell>
          <cell r="V455">
            <v>250535</v>
          </cell>
          <cell r="W455" t="str">
            <v>VIATICOS</v>
          </cell>
          <cell r="AC455">
            <v>250535</v>
          </cell>
          <cell r="AD455" t="str">
            <v>VIATICOS</v>
          </cell>
          <cell r="AJ455">
            <v>250535</v>
          </cell>
          <cell r="AK455" t="str">
            <v>VIATICOS</v>
          </cell>
          <cell r="AQ455">
            <v>250535</v>
          </cell>
          <cell r="AR455" t="str">
            <v>VIATICOS</v>
          </cell>
          <cell r="AX455">
            <v>250535</v>
          </cell>
          <cell r="AY455" t="str">
            <v>VIATICOS</v>
          </cell>
          <cell r="BE455">
            <v>250535</v>
          </cell>
          <cell r="BF455" t="str">
            <v>VIATICOS</v>
          </cell>
          <cell r="BS455">
            <v>250535</v>
          </cell>
          <cell r="BT455" t="str">
            <v>VIATICOS</v>
          </cell>
          <cell r="BZ455">
            <v>513535</v>
          </cell>
          <cell r="CA455" t="str">
            <v>TELEFONO</v>
          </cell>
          <cell r="CB455">
            <v>760000</v>
          </cell>
          <cell r="CC455">
            <v>85000</v>
          </cell>
          <cell r="CD455">
            <v>0</v>
          </cell>
          <cell r="CE455">
            <v>845000</v>
          </cell>
        </row>
        <row r="456">
          <cell r="A456">
            <v>250545</v>
          </cell>
          <cell r="B456" t="str">
            <v>SUBSIDIO DE TRANSPORTE</v>
          </cell>
          <cell r="H456">
            <v>250545</v>
          </cell>
          <cell r="I456" t="str">
            <v>SUBSIDIO DE TRANSPORTE</v>
          </cell>
          <cell r="O456">
            <v>250545</v>
          </cell>
          <cell r="P456" t="str">
            <v>SUBSIDIO DE TRANSPORTE</v>
          </cell>
          <cell r="V456">
            <v>250545</v>
          </cell>
          <cell r="W456" t="str">
            <v>SUBSIDIO DE TRANSPORTE</v>
          </cell>
          <cell r="AC456">
            <v>250545</v>
          </cell>
          <cell r="AD456" t="str">
            <v>SUBSIDIO DE TRANSPORTE</v>
          </cell>
          <cell r="AJ456">
            <v>250545</v>
          </cell>
          <cell r="AK456" t="str">
            <v>SUBSIDIO DE TRANSPORTE</v>
          </cell>
          <cell r="AQ456">
            <v>250545</v>
          </cell>
          <cell r="AR456" t="str">
            <v>SUBSIDIO DE TRANSPORTE</v>
          </cell>
          <cell r="AX456">
            <v>250545</v>
          </cell>
          <cell r="AY456" t="str">
            <v>SUBSIDIO DE TRANSPORTE</v>
          </cell>
          <cell r="BE456">
            <v>250545</v>
          </cell>
          <cell r="BF456" t="str">
            <v>SUBSIDIO DE TRANSPORTE</v>
          </cell>
          <cell r="BS456">
            <v>250545</v>
          </cell>
          <cell r="BT456" t="str">
            <v>SUBSIDIO DE TRANSPORTE</v>
          </cell>
          <cell r="BZ456">
            <v>513540</v>
          </cell>
          <cell r="CA456" t="str">
            <v>CORREO, PORTES Y TELEGRAMAS</v>
          </cell>
          <cell r="CB456">
            <v>16639770</v>
          </cell>
          <cell r="CC456">
            <v>2947352</v>
          </cell>
          <cell r="CD456">
            <v>0</v>
          </cell>
          <cell r="CE456">
            <v>19587122</v>
          </cell>
        </row>
        <row r="457">
          <cell r="A457">
            <v>250595</v>
          </cell>
          <cell r="B457" t="str">
            <v>OTROS</v>
          </cell>
          <cell r="H457">
            <v>250595</v>
          </cell>
          <cell r="I457" t="str">
            <v>OTROS</v>
          </cell>
          <cell r="O457">
            <v>250595</v>
          </cell>
          <cell r="P457" t="str">
            <v>OTROS</v>
          </cell>
          <cell r="V457">
            <v>250595</v>
          </cell>
          <cell r="W457" t="str">
            <v>OTROS</v>
          </cell>
          <cell r="AC457">
            <v>250595</v>
          </cell>
          <cell r="AD457" t="str">
            <v>OTROS</v>
          </cell>
          <cell r="AJ457">
            <v>250595</v>
          </cell>
          <cell r="AK457" t="str">
            <v>OTROS</v>
          </cell>
          <cell r="AQ457">
            <v>250595</v>
          </cell>
          <cell r="AR457" t="str">
            <v>OTROS</v>
          </cell>
          <cell r="AX457">
            <v>250595</v>
          </cell>
          <cell r="AY457" t="str">
            <v>OTROS</v>
          </cell>
          <cell r="BE457">
            <v>250595</v>
          </cell>
          <cell r="BF457" t="str">
            <v>OTROS</v>
          </cell>
          <cell r="BS457">
            <v>250595</v>
          </cell>
          <cell r="BT457" t="str">
            <v>OTROS</v>
          </cell>
          <cell r="BZ457">
            <v>513550</v>
          </cell>
          <cell r="CA457" t="str">
            <v>TRANSPORTE, FLETES Y ACARREOS</v>
          </cell>
          <cell r="CB457">
            <v>315025</v>
          </cell>
          <cell r="CC457">
            <v>0</v>
          </cell>
          <cell r="CD457">
            <v>0</v>
          </cell>
          <cell r="CE457">
            <v>315025</v>
          </cell>
        </row>
        <row r="458">
          <cell r="A458">
            <v>2510</v>
          </cell>
          <cell r="B458" t="str">
            <v>CESANTIAS CONSOLIDADAS</v>
          </cell>
          <cell r="H458">
            <v>2510</v>
          </cell>
          <cell r="I458" t="str">
            <v>CESANTIAS CONSOLIDADAS</v>
          </cell>
          <cell r="O458">
            <v>2510</v>
          </cell>
          <cell r="P458" t="str">
            <v>CESANTIAS CONSOLIDADAS</v>
          </cell>
          <cell r="V458">
            <v>2510</v>
          </cell>
          <cell r="W458" t="str">
            <v>CESANTIAS CONSOLIDADAS</v>
          </cell>
          <cell r="AC458">
            <v>2510</v>
          </cell>
          <cell r="AD458" t="str">
            <v>CESANTIAS CONSOLIDADAS</v>
          </cell>
          <cell r="AJ458">
            <v>2510</v>
          </cell>
          <cell r="AK458" t="str">
            <v>CESANTIAS CONSOLIDADAS</v>
          </cell>
          <cell r="AQ458">
            <v>2510</v>
          </cell>
          <cell r="AR458" t="str">
            <v>CESANTIAS CONSOLIDADAS</v>
          </cell>
          <cell r="AX458">
            <v>2510</v>
          </cell>
          <cell r="AY458" t="str">
            <v>CESANTIAS CONSOLIDADAS</v>
          </cell>
          <cell r="BE458">
            <v>2510</v>
          </cell>
          <cell r="BF458" t="str">
            <v>CESANTIAS CONSOLIDADAS</v>
          </cell>
          <cell r="BS458">
            <v>2510</v>
          </cell>
          <cell r="BT458" t="str">
            <v>CESANTIAS CONSOLIDADAS</v>
          </cell>
          <cell r="BZ458">
            <v>513595</v>
          </cell>
          <cell r="CA458" t="str">
            <v>OTROS</v>
          </cell>
          <cell r="CB458">
            <v>25090521</v>
          </cell>
          <cell r="CC458">
            <v>2116756</v>
          </cell>
          <cell r="CD458">
            <v>3336000</v>
          </cell>
          <cell r="CE458">
            <v>23871277</v>
          </cell>
        </row>
        <row r="459">
          <cell r="A459">
            <v>251005</v>
          </cell>
          <cell r="B459" t="str">
            <v>LEY LABORAL ANTERIOR</v>
          </cell>
          <cell r="H459">
            <v>251005</v>
          </cell>
          <cell r="I459" t="str">
            <v>LEY LABORAL ANTERIOR</v>
          </cell>
          <cell r="O459">
            <v>251005</v>
          </cell>
          <cell r="P459" t="str">
            <v>LEY LABORAL ANTERIOR</v>
          </cell>
          <cell r="V459">
            <v>251005</v>
          </cell>
          <cell r="W459" t="str">
            <v>LEY LABORAL ANTERIOR</v>
          </cell>
          <cell r="AC459">
            <v>251005</v>
          </cell>
          <cell r="AD459" t="str">
            <v>LEY LABORAL ANTERIOR</v>
          </cell>
          <cell r="AJ459">
            <v>251005</v>
          </cell>
          <cell r="AK459" t="str">
            <v>LEY LABORAL ANTERIOR</v>
          </cell>
          <cell r="AQ459">
            <v>251005</v>
          </cell>
          <cell r="AR459" t="str">
            <v>LEY LABORAL ANTERIOR</v>
          </cell>
          <cell r="AX459">
            <v>251005</v>
          </cell>
          <cell r="AY459" t="str">
            <v>LEY LABORAL ANTERIOR</v>
          </cell>
          <cell r="BE459">
            <v>251005</v>
          </cell>
          <cell r="BF459" t="str">
            <v>LEY LABORAL ANTERIOR</v>
          </cell>
          <cell r="BS459">
            <v>251005</v>
          </cell>
          <cell r="BT459" t="str">
            <v>LEY LABORAL ANTERIOR</v>
          </cell>
          <cell r="BZ459">
            <v>51359501</v>
          </cell>
          <cell r="CA459" t="str">
            <v>Recolección de Basuras</v>
          </cell>
          <cell r="CB459">
            <v>18162239</v>
          </cell>
          <cell r="CC459">
            <v>1740363</v>
          </cell>
          <cell r="CD459">
            <v>0</v>
          </cell>
          <cell r="CE459">
            <v>19902602</v>
          </cell>
        </row>
        <row r="460">
          <cell r="A460">
            <v>25100501</v>
          </cell>
          <cell r="B460" t="str">
            <v>Cesantias</v>
          </cell>
          <cell r="H460">
            <v>25100501</v>
          </cell>
          <cell r="I460" t="str">
            <v>Cesantias</v>
          </cell>
          <cell r="O460">
            <v>25100501</v>
          </cell>
          <cell r="P460" t="str">
            <v>Cesantias</v>
          </cell>
          <cell r="V460">
            <v>25100501</v>
          </cell>
          <cell r="W460" t="str">
            <v>Cesantias</v>
          </cell>
          <cell r="AC460">
            <v>25100501</v>
          </cell>
          <cell r="AD460" t="str">
            <v>Cesantias</v>
          </cell>
          <cell r="AJ460">
            <v>25100501</v>
          </cell>
          <cell r="AK460" t="str">
            <v>Cesantias</v>
          </cell>
          <cell r="AQ460">
            <v>25100501</v>
          </cell>
          <cell r="AR460" t="str">
            <v>Cesantias</v>
          </cell>
          <cell r="AX460">
            <v>25100501</v>
          </cell>
          <cell r="AY460" t="str">
            <v>Cesantias</v>
          </cell>
          <cell r="BE460">
            <v>25100501</v>
          </cell>
          <cell r="BF460" t="str">
            <v>Cesantias</v>
          </cell>
          <cell r="BS460">
            <v>25100501</v>
          </cell>
          <cell r="BT460" t="str">
            <v>Cesantias</v>
          </cell>
          <cell r="BZ460">
            <v>51359502</v>
          </cell>
          <cell r="CA460" t="str">
            <v>Libre</v>
          </cell>
          <cell r="CB460">
            <v>0</v>
          </cell>
          <cell r="CC460">
            <v>0</v>
          </cell>
          <cell r="CD460">
            <v>0</v>
          </cell>
          <cell r="CE460">
            <v>0</v>
          </cell>
        </row>
        <row r="461">
          <cell r="A461">
            <v>25100502</v>
          </cell>
          <cell r="B461" t="str">
            <v>Anticipos</v>
          </cell>
          <cell r="H461">
            <v>25100502</v>
          </cell>
          <cell r="I461" t="str">
            <v>Anticipos</v>
          </cell>
          <cell r="O461">
            <v>25100502</v>
          </cell>
          <cell r="P461" t="str">
            <v>Anticipos</v>
          </cell>
          <cell r="V461">
            <v>25100502</v>
          </cell>
          <cell r="W461" t="str">
            <v>Anticipos</v>
          </cell>
          <cell r="AC461">
            <v>25100502</v>
          </cell>
          <cell r="AD461" t="str">
            <v>Anticipos</v>
          </cell>
          <cell r="AJ461">
            <v>25100502</v>
          </cell>
          <cell r="AK461" t="str">
            <v>Anticipos</v>
          </cell>
          <cell r="AQ461">
            <v>25100502</v>
          </cell>
          <cell r="AR461" t="str">
            <v>Anticipos</v>
          </cell>
          <cell r="AX461">
            <v>25100502</v>
          </cell>
          <cell r="AY461" t="str">
            <v>Anticipos</v>
          </cell>
          <cell r="BE461">
            <v>25100502</v>
          </cell>
          <cell r="BF461" t="str">
            <v>Anticipos</v>
          </cell>
          <cell r="BS461">
            <v>25100502</v>
          </cell>
          <cell r="BT461" t="str">
            <v>Anticipos</v>
          </cell>
          <cell r="BZ461">
            <v>51359503</v>
          </cell>
          <cell r="CA461" t="str">
            <v>Prevensión y Seguridad Contra Incendios</v>
          </cell>
          <cell r="CB461">
            <v>6928282</v>
          </cell>
          <cell r="CC461">
            <v>376393</v>
          </cell>
          <cell r="CD461">
            <v>3336000</v>
          </cell>
          <cell r="CE461">
            <v>3968675</v>
          </cell>
        </row>
        <row r="462">
          <cell r="A462">
            <v>251010</v>
          </cell>
          <cell r="B462" t="str">
            <v>LEY 50/90 Y NORMAS POSTER</v>
          </cell>
          <cell r="H462">
            <v>251010</v>
          </cell>
          <cell r="I462" t="str">
            <v>LEY 50/90 Y NORMAS POSTER</v>
          </cell>
          <cell r="O462">
            <v>251010</v>
          </cell>
          <cell r="P462" t="str">
            <v>LEY 50/90 Y NORMAS POSTER</v>
          </cell>
          <cell r="V462">
            <v>251010</v>
          </cell>
          <cell r="W462" t="str">
            <v>LEY 50/90 Y NORMAS POSTER</v>
          </cell>
          <cell r="AC462">
            <v>251010</v>
          </cell>
          <cell r="AD462" t="str">
            <v>LEY 50/90 Y NORMAS POSTER</v>
          </cell>
          <cell r="AJ462">
            <v>251010</v>
          </cell>
          <cell r="AK462" t="str">
            <v>LEY 50/90 Y NORMAS POSTER</v>
          </cell>
          <cell r="AQ462">
            <v>251010</v>
          </cell>
          <cell r="AR462" t="str">
            <v>LEY 50/90 Y NORMAS POSTER</v>
          </cell>
          <cell r="AX462">
            <v>251010</v>
          </cell>
          <cell r="AY462" t="str">
            <v>LEY 50/90 Y NORMAS POSTER</v>
          </cell>
          <cell r="BE462">
            <v>251010</v>
          </cell>
          <cell r="BF462" t="str">
            <v>LEY 50/90 Y NORMAS POSTER</v>
          </cell>
          <cell r="BS462">
            <v>251010</v>
          </cell>
          <cell r="BT462" t="str">
            <v>LEY 50/90 Y NORMAS POSTER</v>
          </cell>
          <cell r="BZ462">
            <v>5140</v>
          </cell>
          <cell r="CA462" t="str">
            <v>GASTOS LEGALES</v>
          </cell>
          <cell r="CB462">
            <v>22913283</v>
          </cell>
          <cell r="CC462">
            <v>7995052</v>
          </cell>
          <cell r="CD462">
            <v>0</v>
          </cell>
          <cell r="CE462">
            <v>30908335</v>
          </cell>
        </row>
        <row r="463">
          <cell r="A463">
            <v>25101001</v>
          </cell>
          <cell r="B463" t="str">
            <v>Cesantias</v>
          </cell>
          <cell r="H463">
            <v>25101001</v>
          </cell>
          <cell r="I463" t="str">
            <v>Cesantias</v>
          </cell>
          <cell r="O463">
            <v>25101001</v>
          </cell>
          <cell r="P463" t="str">
            <v>Cesantias</v>
          </cell>
          <cell r="V463">
            <v>25101001</v>
          </cell>
          <cell r="W463" t="str">
            <v>Cesantias</v>
          </cell>
          <cell r="AC463">
            <v>25101001</v>
          </cell>
          <cell r="AD463" t="str">
            <v>Cesantias</v>
          </cell>
          <cell r="AJ463">
            <v>25101001</v>
          </cell>
          <cell r="AK463" t="str">
            <v>Cesantias</v>
          </cell>
          <cell r="AQ463">
            <v>25101001</v>
          </cell>
          <cell r="AR463" t="str">
            <v>Cesantias</v>
          </cell>
          <cell r="AX463">
            <v>25101001</v>
          </cell>
          <cell r="AY463" t="str">
            <v>Cesantias</v>
          </cell>
          <cell r="BE463">
            <v>25101001</v>
          </cell>
          <cell r="BF463" t="str">
            <v>Cesantias</v>
          </cell>
          <cell r="BS463">
            <v>25101001</v>
          </cell>
          <cell r="BT463" t="str">
            <v>Cesantias</v>
          </cell>
          <cell r="BZ463">
            <v>514005</v>
          </cell>
          <cell r="CA463" t="str">
            <v>NOTARIALES</v>
          </cell>
          <cell r="CB463">
            <v>131582</v>
          </cell>
          <cell r="CC463">
            <v>8424</v>
          </cell>
          <cell r="CD463">
            <v>0</v>
          </cell>
          <cell r="CE463">
            <v>140006</v>
          </cell>
        </row>
        <row r="464">
          <cell r="A464">
            <v>25101002</v>
          </cell>
          <cell r="B464" t="str">
            <v>Anticipos</v>
          </cell>
          <cell r="H464">
            <v>25101002</v>
          </cell>
          <cell r="I464" t="str">
            <v>Anticipos</v>
          </cell>
          <cell r="O464">
            <v>25101002</v>
          </cell>
          <cell r="P464" t="str">
            <v>Anticipos</v>
          </cell>
          <cell r="V464">
            <v>25101002</v>
          </cell>
          <cell r="W464" t="str">
            <v>Anticipos</v>
          </cell>
          <cell r="AC464">
            <v>25101002</v>
          </cell>
          <cell r="AD464" t="str">
            <v>Anticipos</v>
          </cell>
          <cell r="AJ464">
            <v>25101002</v>
          </cell>
          <cell r="AK464" t="str">
            <v>Anticipos</v>
          </cell>
          <cell r="AQ464">
            <v>25101002</v>
          </cell>
          <cell r="AR464" t="str">
            <v>Anticipos</v>
          </cell>
          <cell r="AX464">
            <v>25101002</v>
          </cell>
          <cell r="AY464" t="str">
            <v>Anticipos</v>
          </cell>
          <cell r="BE464">
            <v>25101002</v>
          </cell>
          <cell r="BF464" t="str">
            <v>Anticipos</v>
          </cell>
          <cell r="BS464">
            <v>25101002</v>
          </cell>
          <cell r="BT464" t="str">
            <v>Anticipos</v>
          </cell>
          <cell r="BZ464">
            <v>514010</v>
          </cell>
          <cell r="CA464" t="str">
            <v>REGISTRO MERCANTIL</v>
          </cell>
          <cell r="CB464">
            <v>2187060</v>
          </cell>
          <cell r="CC464">
            <v>101400</v>
          </cell>
          <cell r="CD464">
            <v>0</v>
          </cell>
          <cell r="CE464">
            <v>2288460</v>
          </cell>
        </row>
        <row r="465">
          <cell r="A465">
            <v>2515</v>
          </cell>
          <cell r="B465" t="str">
            <v>INTERESES SOBRE CESANTIAS</v>
          </cell>
          <cell r="H465">
            <v>2515</v>
          </cell>
          <cell r="I465" t="str">
            <v>INTERESES SOBRE CESANTIAS</v>
          </cell>
          <cell r="O465">
            <v>2515</v>
          </cell>
          <cell r="P465" t="str">
            <v>INTERESES SOBRE CESANTIAS</v>
          </cell>
          <cell r="V465">
            <v>2515</v>
          </cell>
          <cell r="W465" t="str">
            <v>INTERESES SOBRE CESANTIAS</v>
          </cell>
          <cell r="AC465">
            <v>2515</v>
          </cell>
          <cell r="AD465" t="str">
            <v>INTERESES SOBRE CESANTIAS</v>
          </cell>
          <cell r="AJ465">
            <v>2515</v>
          </cell>
          <cell r="AK465" t="str">
            <v>INTERESES SOBRE CESANTIAS</v>
          </cell>
          <cell r="AQ465">
            <v>2515</v>
          </cell>
          <cell r="AR465" t="str">
            <v>INTERESES SOBRE CESANTIAS</v>
          </cell>
          <cell r="AX465">
            <v>2515</v>
          </cell>
          <cell r="AY465" t="str">
            <v>INTERESES SOBRE CESANTIAS</v>
          </cell>
          <cell r="BE465">
            <v>2515</v>
          </cell>
          <cell r="BF465" t="str">
            <v>INTERESES SOBRE CESANTIAS</v>
          </cell>
          <cell r="BS465">
            <v>2515</v>
          </cell>
          <cell r="BT465" t="str">
            <v>INTERESES SOBRE CESANTIAS</v>
          </cell>
          <cell r="BZ465">
            <v>514015</v>
          </cell>
          <cell r="CA465" t="str">
            <v>TRAMITES Y LICENCIAS</v>
          </cell>
          <cell r="CB465">
            <v>20594641</v>
          </cell>
          <cell r="CC465">
            <v>7885228</v>
          </cell>
          <cell r="CD465">
            <v>0</v>
          </cell>
          <cell r="CE465">
            <v>28479869</v>
          </cell>
        </row>
        <row r="466">
          <cell r="A466">
            <v>251505</v>
          </cell>
          <cell r="B466" t="str">
            <v>INTERESES SOBRE LAS CESAN</v>
          </cell>
          <cell r="H466">
            <v>251505</v>
          </cell>
          <cell r="I466" t="str">
            <v>INTERESES SOBRE LAS CESAN</v>
          </cell>
          <cell r="O466">
            <v>251505</v>
          </cell>
          <cell r="P466" t="str">
            <v>INTERESES SOBRE LAS CESAN</v>
          </cell>
          <cell r="V466">
            <v>251505</v>
          </cell>
          <cell r="W466" t="str">
            <v>INTERESES SOBRE LAS CESAN</v>
          </cell>
          <cell r="AC466">
            <v>251505</v>
          </cell>
          <cell r="AD466" t="str">
            <v>INTERESES SOBRE LAS CESAN</v>
          </cell>
          <cell r="AJ466">
            <v>251505</v>
          </cell>
          <cell r="AK466" t="str">
            <v>INTERESES SOBRE LAS CESAN</v>
          </cell>
          <cell r="AQ466">
            <v>251505</v>
          </cell>
          <cell r="AR466" t="str">
            <v>INTERESES SOBRE LAS CESAN</v>
          </cell>
          <cell r="AX466">
            <v>251505</v>
          </cell>
          <cell r="AY466" t="str">
            <v>INTERESES SOBRE LAS CESAN</v>
          </cell>
          <cell r="BE466">
            <v>251505</v>
          </cell>
          <cell r="BF466" t="str">
            <v>INTERESES SOBRE LAS CESAN</v>
          </cell>
          <cell r="BS466">
            <v>251505</v>
          </cell>
          <cell r="BT466" t="str">
            <v>INTERESES SOBRE LAS CESAN</v>
          </cell>
          <cell r="BZ466">
            <v>5145</v>
          </cell>
          <cell r="CA466" t="str">
            <v>MANTENIMIENTO Y REPARACIONES</v>
          </cell>
          <cell r="CB466">
            <v>139778102.21000001</v>
          </cell>
          <cell r="CC466">
            <v>16585252</v>
          </cell>
          <cell r="CD466">
            <v>26770827</v>
          </cell>
          <cell r="CE466">
            <v>129592527.20999999</v>
          </cell>
        </row>
        <row r="467">
          <cell r="A467">
            <v>2520</v>
          </cell>
          <cell r="B467" t="str">
            <v>PRIMA DE SERVICIOS</v>
          </cell>
          <cell r="H467">
            <v>2520</v>
          </cell>
          <cell r="I467" t="str">
            <v>PRIMA DE SERVICIOS</v>
          </cell>
          <cell r="O467">
            <v>2520</v>
          </cell>
          <cell r="P467" t="str">
            <v>PRIMA DE SERVICIOS</v>
          </cell>
          <cell r="V467">
            <v>2520</v>
          </cell>
          <cell r="W467" t="str">
            <v>PRIMA DE SERVICIOS</v>
          </cell>
          <cell r="AC467">
            <v>2520</v>
          </cell>
          <cell r="AD467" t="str">
            <v>PRIMA DE SERVICIOS</v>
          </cell>
          <cell r="AJ467">
            <v>2520</v>
          </cell>
          <cell r="AK467" t="str">
            <v>PRIMA DE SERVICIOS</v>
          </cell>
          <cell r="AQ467">
            <v>2520</v>
          </cell>
          <cell r="AR467" t="str">
            <v>PRIMA DE SERVICIOS</v>
          </cell>
          <cell r="AX467">
            <v>2520</v>
          </cell>
          <cell r="AY467" t="str">
            <v>PRIMA DE SERVICIOS</v>
          </cell>
          <cell r="BE467">
            <v>2520</v>
          </cell>
          <cell r="BF467" t="str">
            <v>PRIMA DE SERVICIOS</v>
          </cell>
          <cell r="BS467">
            <v>2520</v>
          </cell>
          <cell r="BT467" t="str">
            <v>PRIMA DE SERVICIOS</v>
          </cell>
          <cell r="BZ467">
            <v>514510</v>
          </cell>
          <cell r="CA467" t="str">
            <v>CONSTRUCCIONES Y EDIFICACIONES</v>
          </cell>
          <cell r="CB467">
            <v>10483240</v>
          </cell>
          <cell r="CC467">
            <v>1989409</v>
          </cell>
          <cell r="CD467">
            <v>0</v>
          </cell>
          <cell r="CE467">
            <v>12472649</v>
          </cell>
        </row>
        <row r="468">
          <cell r="A468">
            <v>252005</v>
          </cell>
          <cell r="B468" t="str">
            <v>PRIMA DE SERVICIOS</v>
          </cell>
          <cell r="H468">
            <v>252005</v>
          </cell>
          <cell r="I468" t="str">
            <v>PRIMA DE SERVICIOS</v>
          </cell>
          <cell r="O468">
            <v>252005</v>
          </cell>
          <cell r="P468" t="str">
            <v>PRIMA DE SERVICIOS</v>
          </cell>
          <cell r="V468">
            <v>252005</v>
          </cell>
          <cell r="W468" t="str">
            <v>PRIMA DE SERVICIOS</v>
          </cell>
          <cell r="AC468">
            <v>252005</v>
          </cell>
          <cell r="AD468" t="str">
            <v>PRIMA DE SERVICIOS</v>
          </cell>
          <cell r="AJ468">
            <v>252005</v>
          </cell>
          <cell r="AK468" t="str">
            <v>PRIMA DE SERVICIOS</v>
          </cell>
          <cell r="AQ468">
            <v>252005</v>
          </cell>
          <cell r="AR468" t="str">
            <v>PRIMA DE SERVICIOS</v>
          </cell>
          <cell r="AX468">
            <v>252005</v>
          </cell>
          <cell r="AY468" t="str">
            <v>PRIMA DE SERVICIOS</v>
          </cell>
          <cell r="BE468">
            <v>252005</v>
          </cell>
          <cell r="BF468" t="str">
            <v>PRIMA DE SERVICIOS</v>
          </cell>
          <cell r="BS468">
            <v>252005</v>
          </cell>
          <cell r="BT468" t="str">
            <v>PRIMA DE SERVICIOS</v>
          </cell>
          <cell r="BZ468">
            <v>514515</v>
          </cell>
          <cell r="CA468" t="str">
            <v>MAQUINARIA Y EQUIPO</v>
          </cell>
          <cell r="CB468">
            <v>0</v>
          </cell>
          <cell r="CC468">
            <v>0</v>
          </cell>
          <cell r="CD468">
            <v>0</v>
          </cell>
          <cell r="CE468">
            <v>0</v>
          </cell>
        </row>
        <row r="469">
          <cell r="A469">
            <v>2525</v>
          </cell>
          <cell r="B469" t="str">
            <v>VACACIONES CONSOLIDADAS</v>
          </cell>
          <cell r="H469">
            <v>2525</v>
          </cell>
          <cell r="I469" t="str">
            <v>VACACIONES CONSOLIDADAS</v>
          </cell>
          <cell r="O469">
            <v>2525</v>
          </cell>
          <cell r="P469" t="str">
            <v>VACACIONES CONSOLIDADAS</v>
          </cell>
          <cell r="V469">
            <v>2525</v>
          </cell>
          <cell r="W469" t="str">
            <v>VACACIONES CONSOLIDADAS</v>
          </cell>
          <cell r="AC469">
            <v>2525</v>
          </cell>
          <cell r="AD469" t="str">
            <v>VACACIONES CONSOLIDADAS</v>
          </cell>
          <cell r="AJ469">
            <v>2525</v>
          </cell>
          <cell r="AK469" t="str">
            <v>VACACIONES CONSOLIDADAS</v>
          </cell>
          <cell r="AQ469">
            <v>2525</v>
          </cell>
          <cell r="AR469" t="str">
            <v>VACACIONES CONSOLIDADAS</v>
          </cell>
          <cell r="AX469">
            <v>2525</v>
          </cell>
          <cell r="AY469" t="str">
            <v>VACACIONES CONSOLIDADAS</v>
          </cell>
          <cell r="BE469">
            <v>2525</v>
          </cell>
          <cell r="BF469" t="str">
            <v>VACACIONES CONSOLIDADAS</v>
          </cell>
          <cell r="BS469">
            <v>2525</v>
          </cell>
          <cell r="BT469" t="str">
            <v>VACACIONES CONSOLIDADAS</v>
          </cell>
          <cell r="BZ469">
            <v>514520</v>
          </cell>
          <cell r="CA469" t="str">
            <v>EQUIPO DE OFICINA</v>
          </cell>
          <cell r="CB469">
            <v>1461917</v>
          </cell>
          <cell r="CC469">
            <v>61670</v>
          </cell>
          <cell r="CD469">
            <v>204165</v>
          </cell>
          <cell r="CE469">
            <v>1319422</v>
          </cell>
        </row>
        <row r="470">
          <cell r="A470">
            <v>252505</v>
          </cell>
          <cell r="B470" t="str">
            <v>VACACIONES CONSOLIDADAS</v>
          </cell>
          <cell r="H470">
            <v>252505</v>
          </cell>
          <cell r="I470" t="str">
            <v>VACACIONES CONSOLIDADAS</v>
          </cell>
          <cell r="O470">
            <v>252505</v>
          </cell>
          <cell r="P470" t="str">
            <v>VACACIONES CONSOLIDADAS</v>
          </cell>
          <cell r="V470">
            <v>252505</v>
          </cell>
          <cell r="W470" t="str">
            <v>VACACIONES CONSOLIDADAS</v>
          </cell>
          <cell r="AC470">
            <v>252505</v>
          </cell>
          <cell r="AD470" t="str">
            <v>VACACIONES CONSOLIDADAS</v>
          </cell>
          <cell r="AJ470">
            <v>252505</v>
          </cell>
          <cell r="AK470" t="str">
            <v>VACACIONES CONSOLIDADAS</v>
          </cell>
          <cell r="AQ470">
            <v>252505</v>
          </cell>
          <cell r="AR470" t="str">
            <v>VACACIONES CONSOLIDADAS</v>
          </cell>
          <cell r="AX470">
            <v>252505</v>
          </cell>
          <cell r="AY470" t="str">
            <v>VACACIONES CONSOLIDADAS</v>
          </cell>
          <cell r="BE470">
            <v>252505</v>
          </cell>
          <cell r="BF470" t="str">
            <v>VACACIONES CONSOLIDADAS</v>
          </cell>
          <cell r="BS470">
            <v>252505</v>
          </cell>
          <cell r="BT470" t="str">
            <v>VACACIONES CONSOLIDADAS</v>
          </cell>
          <cell r="BZ470">
            <v>514525</v>
          </cell>
          <cell r="CA470" t="str">
            <v>EQUIPO DE COMPUTACION Y COMUNICACION</v>
          </cell>
          <cell r="CB470">
            <v>48208765.210000001</v>
          </cell>
          <cell r="CC470">
            <v>5207086</v>
          </cell>
          <cell r="CD470">
            <v>4945976</v>
          </cell>
          <cell r="CE470">
            <v>48469875.210000001</v>
          </cell>
        </row>
        <row r="471">
          <cell r="A471">
            <v>2530</v>
          </cell>
          <cell r="B471" t="str">
            <v>PRESTACIONES EXTRALEGALES</v>
          </cell>
          <cell r="H471">
            <v>2530</v>
          </cell>
          <cell r="I471" t="str">
            <v>PRESTACIONES EXTRALEGALES</v>
          </cell>
          <cell r="O471">
            <v>2530</v>
          </cell>
          <cell r="P471" t="str">
            <v>PRESTACIONES EXTRALEGALES</v>
          </cell>
          <cell r="V471">
            <v>2530</v>
          </cell>
          <cell r="W471" t="str">
            <v>PRESTACIONES EXTRALEGALES</v>
          </cell>
          <cell r="AC471">
            <v>2530</v>
          </cell>
          <cell r="AD471" t="str">
            <v>PRESTACIONES EXTRALEGALES</v>
          </cell>
          <cell r="AJ471">
            <v>2530</v>
          </cell>
          <cell r="AK471" t="str">
            <v>PRESTACIONES EXTRALEGALES</v>
          </cell>
          <cell r="AQ471">
            <v>2530</v>
          </cell>
          <cell r="AR471" t="str">
            <v>PRESTACIONES EXTRALEGALES</v>
          </cell>
          <cell r="AX471">
            <v>2530</v>
          </cell>
          <cell r="AY471" t="str">
            <v>PRESTACIONES EXTRALEGALES</v>
          </cell>
          <cell r="BE471">
            <v>2530</v>
          </cell>
          <cell r="BF471" t="str">
            <v>PRESTACIONES EXTRALEGALES</v>
          </cell>
          <cell r="BS471">
            <v>2530</v>
          </cell>
          <cell r="BT471" t="str">
            <v>PRESTACIONES EXTRALEGALES</v>
          </cell>
          <cell r="BZ471">
            <v>514535</v>
          </cell>
          <cell r="CA471" t="str">
            <v>EQUIPO DE HOTELES Y RESTAURANTES</v>
          </cell>
          <cell r="CB471">
            <v>79573352</v>
          </cell>
          <cell r="CC471">
            <v>9327087</v>
          </cell>
          <cell r="CD471">
            <v>21620686</v>
          </cell>
          <cell r="CE471">
            <v>67279753</v>
          </cell>
        </row>
        <row r="472">
          <cell r="A472">
            <v>253005</v>
          </cell>
          <cell r="B472" t="str">
            <v>PRIMAS</v>
          </cell>
          <cell r="H472">
            <v>253005</v>
          </cell>
          <cell r="I472" t="str">
            <v>PRIMAS</v>
          </cell>
          <cell r="O472">
            <v>253005</v>
          </cell>
          <cell r="P472" t="str">
            <v>PRIMAS</v>
          </cell>
          <cell r="V472">
            <v>253005</v>
          </cell>
          <cell r="W472" t="str">
            <v>PRIMAS</v>
          </cell>
          <cell r="AC472">
            <v>253005</v>
          </cell>
          <cell r="AD472" t="str">
            <v>PRIMAS</v>
          </cell>
          <cell r="AJ472">
            <v>253005</v>
          </cell>
          <cell r="AK472" t="str">
            <v>PRIMAS</v>
          </cell>
          <cell r="AQ472">
            <v>253005</v>
          </cell>
          <cell r="AR472" t="str">
            <v>PRIMAS</v>
          </cell>
          <cell r="AX472">
            <v>253005</v>
          </cell>
          <cell r="AY472" t="str">
            <v>PRIMAS</v>
          </cell>
          <cell r="BE472">
            <v>253005</v>
          </cell>
          <cell r="BF472" t="str">
            <v>PRIMAS</v>
          </cell>
          <cell r="BS472">
            <v>253005</v>
          </cell>
          <cell r="BT472" t="str">
            <v>PRIMAS</v>
          </cell>
          <cell r="BZ472">
            <v>514540</v>
          </cell>
          <cell r="CA472" t="str">
            <v>FLOTA Y EQUIPO DE  TRANSPORTE</v>
          </cell>
          <cell r="CB472">
            <v>50828</v>
          </cell>
          <cell r="CC472">
            <v>0</v>
          </cell>
          <cell r="CD472">
            <v>0</v>
          </cell>
          <cell r="CE472">
            <v>50828</v>
          </cell>
        </row>
        <row r="473">
          <cell r="A473">
            <v>253010</v>
          </cell>
          <cell r="B473" t="str">
            <v>AUXILIOS</v>
          </cell>
          <cell r="H473">
            <v>253010</v>
          </cell>
          <cell r="I473" t="str">
            <v>AUXILIOS</v>
          </cell>
          <cell r="O473">
            <v>253010</v>
          </cell>
          <cell r="P473" t="str">
            <v>AUXILIOS</v>
          </cell>
          <cell r="V473">
            <v>253010</v>
          </cell>
          <cell r="W473" t="str">
            <v>AUXILIOS</v>
          </cell>
          <cell r="AC473">
            <v>253010</v>
          </cell>
          <cell r="AD473" t="str">
            <v>AUXILIOS</v>
          </cell>
          <cell r="AJ473">
            <v>253010</v>
          </cell>
          <cell r="AK473" t="str">
            <v>AUXILIOS</v>
          </cell>
          <cell r="AQ473">
            <v>253010</v>
          </cell>
          <cell r="AR473" t="str">
            <v>AUXILIOS</v>
          </cell>
          <cell r="AX473">
            <v>253010</v>
          </cell>
          <cell r="AY473" t="str">
            <v>AUXILIOS</v>
          </cell>
          <cell r="BE473">
            <v>253010</v>
          </cell>
          <cell r="BF473" t="str">
            <v>AUXILIOS</v>
          </cell>
          <cell r="BS473">
            <v>253010</v>
          </cell>
          <cell r="BT473" t="str">
            <v>AUXILIOS</v>
          </cell>
          <cell r="BZ473">
            <v>5155</v>
          </cell>
          <cell r="CA473" t="str">
            <v>GASTOS DE VIAJE</v>
          </cell>
          <cell r="CB473">
            <v>4567474</v>
          </cell>
          <cell r="CC473">
            <v>418900</v>
          </cell>
          <cell r="CD473">
            <v>0</v>
          </cell>
          <cell r="CE473">
            <v>4986374</v>
          </cell>
        </row>
        <row r="474">
          <cell r="A474">
            <v>253015</v>
          </cell>
          <cell r="B474" t="str">
            <v>DOTACION Y SUMISTRO A TRA</v>
          </cell>
          <cell r="H474">
            <v>253015</v>
          </cell>
          <cell r="I474" t="str">
            <v>DOTACION Y SUMISTRO A TRA</v>
          </cell>
          <cell r="O474">
            <v>253015</v>
          </cell>
          <cell r="P474" t="str">
            <v>DOTACION Y SUMISTRO A TRA</v>
          </cell>
          <cell r="V474">
            <v>253015</v>
          </cell>
          <cell r="W474" t="str">
            <v>DOTACION Y SUMISTRO A TRA</v>
          </cell>
          <cell r="AC474">
            <v>253015</v>
          </cell>
          <cell r="AD474" t="str">
            <v>DOTACION Y SUMISTRO A TRA</v>
          </cell>
          <cell r="AJ474">
            <v>253015</v>
          </cell>
          <cell r="AK474" t="str">
            <v>DOTACION Y SUMISTRO A TRA</v>
          </cell>
          <cell r="AQ474">
            <v>253015</v>
          </cell>
          <cell r="AR474" t="str">
            <v>DOTACION Y SUMISTRO A TRA</v>
          </cell>
          <cell r="AX474">
            <v>253015</v>
          </cell>
          <cell r="AY474" t="str">
            <v>DOTACION Y SUMISTRO A TRA</v>
          </cell>
          <cell r="BE474">
            <v>253015</v>
          </cell>
          <cell r="BF474" t="str">
            <v>DOTACION Y SUMISTRO A TRA</v>
          </cell>
          <cell r="BS474">
            <v>253015</v>
          </cell>
          <cell r="BT474" t="str">
            <v>DOTACION Y SUMISTRO A TRA</v>
          </cell>
          <cell r="BZ474">
            <v>515505</v>
          </cell>
          <cell r="CA474" t="str">
            <v>ALOJAMIENTO Y MANUTENCION</v>
          </cell>
          <cell r="CB474">
            <v>125360</v>
          </cell>
          <cell r="CC474">
            <v>0</v>
          </cell>
          <cell r="CD474">
            <v>0</v>
          </cell>
          <cell r="CE474">
            <v>125360</v>
          </cell>
        </row>
        <row r="475">
          <cell r="A475">
            <v>253020</v>
          </cell>
          <cell r="B475" t="str">
            <v>BOBIFICACIONES</v>
          </cell>
          <cell r="H475">
            <v>253020</v>
          </cell>
          <cell r="I475" t="str">
            <v>BOBIFICACIONES</v>
          </cell>
          <cell r="O475">
            <v>253020</v>
          </cell>
          <cell r="P475" t="str">
            <v>BOBIFICACIONES</v>
          </cell>
          <cell r="V475">
            <v>253020</v>
          </cell>
          <cell r="W475" t="str">
            <v>BOBIFICACIONES</v>
          </cell>
          <cell r="AC475">
            <v>253020</v>
          </cell>
          <cell r="AD475" t="str">
            <v>BOBIFICACIONES</v>
          </cell>
          <cell r="AJ475">
            <v>253020</v>
          </cell>
          <cell r="AK475" t="str">
            <v>BOBIFICACIONES</v>
          </cell>
          <cell r="AQ475">
            <v>253020</v>
          </cell>
          <cell r="AR475" t="str">
            <v>BOBIFICACIONES</v>
          </cell>
          <cell r="AX475">
            <v>253020</v>
          </cell>
          <cell r="AY475" t="str">
            <v>BOBIFICACIONES</v>
          </cell>
          <cell r="BE475">
            <v>253020</v>
          </cell>
          <cell r="BF475" t="str">
            <v>BOBIFICACIONES</v>
          </cell>
          <cell r="BS475">
            <v>253020</v>
          </cell>
          <cell r="BT475" t="str">
            <v>BOBIFICACIONES</v>
          </cell>
          <cell r="BZ475">
            <v>515515</v>
          </cell>
          <cell r="CA475" t="str">
            <v>PASAJES AEREOS</v>
          </cell>
          <cell r="CB475">
            <v>4442114</v>
          </cell>
          <cell r="CC475">
            <v>418900</v>
          </cell>
          <cell r="CD475">
            <v>0</v>
          </cell>
          <cell r="CE475">
            <v>4861014</v>
          </cell>
        </row>
        <row r="476">
          <cell r="A476">
            <v>253025</v>
          </cell>
          <cell r="B476" t="str">
            <v>SEGUROS</v>
          </cell>
          <cell r="H476">
            <v>253025</v>
          </cell>
          <cell r="I476" t="str">
            <v>SEGUROS</v>
          </cell>
          <cell r="O476">
            <v>253025</v>
          </cell>
          <cell r="P476" t="str">
            <v>SEGUROS</v>
          </cell>
          <cell r="V476">
            <v>253025</v>
          </cell>
          <cell r="W476" t="str">
            <v>SEGUROS</v>
          </cell>
          <cell r="AC476">
            <v>253025</v>
          </cell>
          <cell r="AD476" t="str">
            <v>SEGUROS</v>
          </cell>
          <cell r="AJ476">
            <v>253025</v>
          </cell>
          <cell r="AK476" t="str">
            <v>SEGUROS</v>
          </cell>
          <cell r="AQ476">
            <v>253025</v>
          </cell>
          <cell r="AR476" t="str">
            <v>SEGUROS</v>
          </cell>
          <cell r="AX476">
            <v>253025</v>
          </cell>
          <cell r="AY476" t="str">
            <v>SEGUROS</v>
          </cell>
          <cell r="BE476">
            <v>253025</v>
          </cell>
          <cell r="BF476" t="str">
            <v>SEGUROS</v>
          </cell>
          <cell r="BS476">
            <v>253025</v>
          </cell>
          <cell r="BT476" t="str">
            <v>SEGUROS</v>
          </cell>
          <cell r="BZ476">
            <v>5160</v>
          </cell>
          <cell r="CA476" t="str">
            <v>DEPRECIACIONES</v>
          </cell>
          <cell r="CB476">
            <v>12486885</v>
          </cell>
          <cell r="CC476">
            <v>1836578</v>
          </cell>
          <cell r="CD476">
            <v>0</v>
          </cell>
          <cell r="CE476">
            <v>14323463</v>
          </cell>
        </row>
        <row r="477">
          <cell r="A477">
            <v>253095</v>
          </cell>
          <cell r="B477" t="str">
            <v>OTROS</v>
          </cell>
          <cell r="H477">
            <v>253095</v>
          </cell>
          <cell r="I477" t="str">
            <v>OTROS</v>
          </cell>
          <cell r="O477">
            <v>253095</v>
          </cell>
          <cell r="P477" t="str">
            <v>OTROS</v>
          </cell>
          <cell r="V477">
            <v>253095</v>
          </cell>
          <cell r="W477" t="str">
            <v>OTROS</v>
          </cell>
          <cell r="AC477">
            <v>253095</v>
          </cell>
          <cell r="AD477" t="str">
            <v>OTROS</v>
          </cell>
          <cell r="AJ477">
            <v>253095</v>
          </cell>
          <cell r="AK477" t="str">
            <v>OTROS</v>
          </cell>
          <cell r="AQ477">
            <v>253095</v>
          </cell>
          <cell r="AR477" t="str">
            <v>OTROS</v>
          </cell>
          <cell r="AX477">
            <v>253095</v>
          </cell>
          <cell r="AY477" t="str">
            <v>OTROS</v>
          </cell>
          <cell r="BE477">
            <v>253095</v>
          </cell>
          <cell r="BF477" t="str">
            <v>OTROS</v>
          </cell>
          <cell r="BS477">
            <v>253095</v>
          </cell>
          <cell r="BT477" t="str">
            <v>OTROS</v>
          </cell>
          <cell r="BZ477">
            <v>516005</v>
          </cell>
          <cell r="CA477" t="str">
            <v>CONSTRUCCIONES Y EDIFICACIONES</v>
          </cell>
          <cell r="CB477">
            <v>182336</v>
          </cell>
          <cell r="CC477">
            <v>16576</v>
          </cell>
          <cell r="CD477">
            <v>0</v>
          </cell>
          <cell r="CE477">
            <v>198912</v>
          </cell>
        </row>
        <row r="478">
          <cell r="A478">
            <v>2540</v>
          </cell>
          <cell r="B478" t="str">
            <v>INDEMNIZACIONES LABORALES</v>
          </cell>
          <cell r="H478">
            <v>2540</v>
          </cell>
          <cell r="I478" t="str">
            <v>INDEMNIZACIONES LABORALES</v>
          </cell>
          <cell r="O478">
            <v>2540</v>
          </cell>
          <cell r="P478" t="str">
            <v>INDEMNIZACIONES LABORALES</v>
          </cell>
          <cell r="V478">
            <v>2540</v>
          </cell>
          <cell r="W478" t="str">
            <v>INDEMNIZACIONES LABORALES</v>
          </cell>
          <cell r="AC478">
            <v>2540</v>
          </cell>
          <cell r="AD478" t="str">
            <v>INDEMNIZACIONES LABORALES</v>
          </cell>
          <cell r="AJ478">
            <v>2540</v>
          </cell>
          <cell r="AK478" t="str">
            <v>INDEMNIZACIONES LABORALES</v>
          </cell>
          <cell r="AQ478">
            <v>2540</v>
          </cell>
          <cell r="AR478" t="str">
            <v>INDEMNIZACIONES LABORALES</v>
          </cell>
          <cell r="AX478">
            <v>2540</v>
          </cell>
          <cell r="AY478" t="str">
            <v>INDEMNIZACIONES LABORALES</v>
          </cell>
          <cell r="BE478">
            <v>2540</v>
          </cell>
          <cell r="BF478" t="str">
            <v>INDEMNIZACIONES LABORALES</v>
          </cell>
          <cell r="BS478">
            <v>2540</v>
          </cell>
          <cell r="BT478" t="str">
            <v>INDEMNIZACIONES LABORALES</v>
          </cell>
          <cell r="BZ478">
            <v>51600501</v>
          </cell>
          <cell r="CA478" t="str">
            <v>Construcciones y Edificaciones</v>
          </cell>
          <cell r="CB478">
            <v>84931</v>
          </cell>
          <cell r="CC478">
            <v>7721</v>
          </cell>
          <cell r="CD478">
            <v>0</v>
          </cell>
          <cell r="CE478">
            <v>92652</v>
          </cell>
        </row>
        <row r="479">
          <cell r="A479">
            <v>254005</v>
          </cell>
          <cell r="B479" t="str">
            <v>INDEMNIZACIONES LABORALES</v>
          </cell>
          <cell r="H479">
            <v>254005</v>
          </cell>
          <cell r="I479" t="str">
            <v>INDEMNIZACIONES LABORALES</v>
          </cell>
          <cell r="O479">
            <v>254005</v>
          </cell>
          <cell r="P479" t="str">
            <v>INDEMNIZACIONES LABORALES</v>
          </cell>
          <cell r="V479">
            <v>254005</v>
          </cell>
          <cell r="W479" t="str">
            <v>INDEMNIZACIONES LABORALES</v>
          </cell>
          <cell r="AC479">
            <v>254005</v>
          </cell>
          <cell r="AD479" t="str">
            <v>INDEMNIZACIONES LABORALES</v>
          </cell>
          <cell r="AJ479">
            <v>254005</v>
          </cell>
          <cell r="AK479" t="str">
            <v>INDEMNIZACIONES LABORALES</v>
          </cell>
          <cell r="AQ479">
            <v>254005</v>
          </cell>
          <cell r="AR479" t="str">
            <v>INDEMNIZACIONES LABORALES</v>
          </cell>
          <cell r="AX479">
            <v>254005</v>
          </cell>
          <cell r="AY479" t="str">
            <v>INDEMNIZACIONES LABORALES</v>
          </cell>
          <cell r="BE479">
            <v>254005</v>
          </cell>
          <cell r="BF479" t="str">
            <v>INDEMNIZACIONES LABORALES</v>
          </cell>
          <cell r="BS479">
            <v>254005</v>
          </cell>
          <cell r="BT479" t="str">
            <v>INDEMNIZACIONES LABORALES</v>
          </cell>
          <cell r="BZ479">
            <v>51600502</v>
          </cell>
          <cell r="CA479" t="str">
            <v>Otros - Construcciones y Edificaciones</v>
          </cell>
          <cell r="CB479">
            <v>97405</v>
          </cell>
          <cell r="CC479">
            <v>8855</v>
          </cell>
          <cell r="CD479">
            <v>0</v>
          </cell>
          <cell r="CE479">
            <v>106260</v>
          </cell>
        </row>
        <row r="480">
          <cell r="A480">
            <v>26</v>
          </cell>
          <cell r="B480" t="str">
            <v>PASIVOS ESTIMADOS Y PROVI</v>
          </cell>
          <cell r="H480">
            <v>26</v>
          </cell>
          <cell r="I480" t="str">
            <v>PASIVOS ESTIMADOS Y PROVI</v>
          </cell>
          <cell r="O480">
            <v>26</v>
          </cell>
          <cell r="P480" t="str">
            <v>PASIVOS ESTIMADOS Y PROVI</v>
          </cell>
          <cell r="V480">
            <v>26</v>
          </cell>
          <cell r="W480" t="str">
            <v>PASIVOS ESTIMADOS Y PROVI</v>
          </cell>
          <cell r="AC480">
            <v>26</v>
          </cell>
          <cell r="AD480" t="str">
            <v>PASIVOS ESTIMADOS Y PROVI</v>
          </cell>
          <cell r="AJ480">
            <v>26</v>
          </cell>
          <cell r="AK480" t="str">
            <v>PASIVOS ESTIMADOS Y PROVI</v>
          </cell>
          <cell r="AQ480">
            <v>26</v>
          </cell>
          <cell r="AR480" t="str">
            <v>PASIVOS ESTIMADOS Y PROVI</v>
          </cell>
          <cell r="AX480">
            <v>26</v>
          </cell>
          <cell r="AY480" t="str">
            <v>PASIVOS ESTIMADOS Y PROVI</v>
          </cell>
          <cell r="BE480">
            <v>26</v>
          </cell>
          <cell r="BF480" t="str">
            <v>PASIVOS ESTIMADOS Y PROVI</v>
          </cell>
          <cell r="BS480">
            <v>26</v>
          </cell>
          <cell r="BT480" t="str">
            <v>PASIVOS ESTIMADOS Y PROVI</v>
          </cell>
          <cell r="BZ480">
            <v>516015</v>
          </cell>
          <cell r="CA480" t="str">
            <v>EQUIPO DE OFICINA</v>
          </cell>
          <cell r="CB480">
            <v>152130</v>
          </cell>
          <cell r="CC480">
            <v>13830</v>
          </cell>
          <cell r="CD480">
            <v>0</v>
          </cell>
          <cell r="CE480">
            <v>165960</v>
          </cell>
        </row>
        <row r="481">
          <cell r="A481">
            <v>2605</v>
          </cell>
          <cell r="B481" t="str">
            <v>PARA COSTOS Y GASTOS</v>
          </cell>
          <cell r="H481">
            <v>2605</v>
          </cell>
          <cell r="I481" t="str">
            <v>PARA COSTOS Y GASTOS</v>
          </cell>
          <cell r="O481">
            <v>2605</v>
          </cell>
          <cell r="P481" t="str">
            <v>PARA COSTOS Y GASTOS</v>
          </cell>
          <cell r="V481">
            <v>2605</v>
          </cell>
          <cell r="W481" t="str">
            <v>PARA COSTOS Y GASTOS</v>
          </cell>
          <cell r="AC481">
            <v>2605</v>
          </cell>
          <cell r="AD481" t="str">
            <v>PARA COSTOS Y GASTOS</v>
          </cell>
          <cell r="AJ481">
            <v>2605</v>
          </cell>
          <cell r="AK481" t="str">
            <v>PARA COSTOS Y GASTOS</v>
          </cell>
          <cell r="AQ481">
            <v>2605</v>
          </cell>
          <cell r="AR481" t="str">
            <v>PARA COSTOS Y GASTOS</v>
          </cell>
          <cell r="AX481">
            <v>2605</v>
          </cell>
          <cell r="AY481" t="str">
            <v>PARA COSTOS Y GASTOS</v>
          </cell>
          <cell r="BE481">
            <v>2605</v>
          </cell>
          <cell r="BF481" t="str">
            <v>PARA COSTOS Y GASTOS</v>
          </cell>
          <cell r="BS481">
            <v>2605</v>
          </cell>
          <cell r="BT481" t="str">
            <v>PARA COSTOS Y GASTOS</v>
          </cell>
          <cell r="BZ481">
            <v>51601501</v>
          </cell>
          <cell r="CA481" t="str">
            <v>Equipo de Oficina</v>
          </cell>
          <cell r="CB481">
            <v>143583</v>
          </cell>
          <cell r="CC481">
            <v>13053</v>
          </cell>
          <cell r="CD481">
            <v>0</v>
          </cell>
          <cell r="CE481">
            <v>156636</v>
          </cell>
        </row>
        <row r="482">
          <cell r="A482">
            <v>260505</v>
          </cell>
          <cell r="B482" t="str">
            <v>INTERESES</v>
          </cell>
          <cell r="H482">
            <v>260505</v>
          </cell>
          <cell r="I482" t="str">
            <v>INTERESES</v>
          </cell>
          <cell r="O482">
            <v>260505</v>
          </cell>
          <cell r="P482" t="str">
            <v>INTERESES</v>
          </cell>
          <cell r="V482">
            <v>260505</v>
          </cell>
          <cell r="W482" t="str">
            <v>INTERESES</v>
          </cell>
          <cell r="AC482">
            <v>260505</v>
          </cell>
          <cell r="AD482" t="str">
            <v>INTERESES</v>
          </cell>
          <cell r="AJ482">
            <v>260505</v>
          </cell>
          <cell r="AK482" t="str">
            <v>INTERESES</v>
          </cell>
          <cell r="AQ482">
            <v>260505</v>
          </cell>
          <cell r="AR482" t="str">
            <v>INTERESES</v>
          </cell>
          <cell r="AX482">
            <v>260505</v>
          </cell>
          <cell r="AY482" t="str">
            <v>INTERESES</v>
          </cell>
          <cell r="BE482">
            <v>260505</v>
          </cell>
          <cell r="BF482" t="str">
            <v>INTERESES</v>
          </cell>
          <cell r="BS482">
            <v>260505</v>
          </cell>
          <cell r="BT482" t="str">
            <v>INTERESES</v>
          </cell>
          <cell r="BZ482">
            <v>51601502</v>
          </cell>
          <cell r="CA482" t="str">
            <v>Otros - Equipo de Oficina</v>
          </cell>
          <cell r="CB482">
            <v>8547</v>
          </cell>
          <cell r="CC482">
            <v>777</v>
          </cell>
          <cell r="CD482">
            <v>0</v>
          </cell>
          <cell r="CE482">
            <v>9324</v>
          </cell>
        </row>
        <row r="483">
          <cell r="A483">
            <v>260510</v>
          </cell>
          <cell r="B483" t="str">
            <v>COMISIONES</v>
          </cell>
          <cell r="H483">
            <v>260510</v>
          </cell>
          <cell r="I483" t="str">
            <v>COMISIONES</v>
          </cell>
          <cell r="O483">
            <v>260510</v>
          </cell>
          <cell r="P483" t="str">
            <v>COMISIONES</v>
          </cell>
          <cell r="V483">
            <v>260510</v>
          </cell>
          <cell r="W483" t="str">
            <v>COMISIONES</v>
          </cell>
          <cell r="AC483">
            <v>260510</v>
          </cell>
          <cell r="AD483" t="str">
            <v>COMISIONES</v>
          </cell>
          <cell r="AJ483">
            <v>260510</v>
          </cell>
          <cell r="AK483" t="str">
            <v>COMISIONES</v>
          </cell>
          <cell r="AQ483">
            <v>260510</v>
          </cell>
          <cell r="AR483" t="str">
            <v>COMISIONES</v>
          </cell>
          <cell r="AX483">
            <v>260510</v>
          </cell>
          <cell r="AY483" t="str">
            <v>COMISIONES</v>
          </cell>
          <cell r="BE483">
            <v>260510</v>
          </cell>
          <cell r="BF483" t="str">
            <v>COMISIONES</v>
          </cell>
          <cell r="BS483">
            <v>260510</v>
          </cell>
          <cell r="BT483" t="str">
            <v>COMISIONES</v>
          </cell>
          <cell r="BZ483">
            <v>516020</v>
          </cell>
          <cell r="CA483" t="str">
            <v>EQUIPO DE COMPUTACION Y COMUNICACION</v>
          </cell>
          <cell r="CB483">
            <v>3201894</v>
          </cell>
          <cell r="CC483">
            <v>80011</v>
          </cell>
          <cell r="CD483">
            <v>0</v>
          </cell>
          <cell r="CE483">
            <v>3281905</v>
          </cell>
        </row>
        <row r="484">
          <cell r="A484">
            <v>260515</v>
          </cell>
          <cell r="B484" t="str">
            <v>HONORARIOS</v>
          </cell>
          <cell r="H484">
            <v>260515</v>
          </cell>
          <cell r="I484" t="str">
            <v>HONORARIOS</v>
          </cell>
          <cell r="O484">
            <v>260515</v>
          </cell>
          <cell r="P484" t="str">
            <v>HONORARIOS</v>
          </cell>
          <cell r="V484">
            <v>260515</v>
          </cell>
          <cell r="W484" t="str">
            <v>HONORARIOS</v>
          </cell>
          <cell r="AC484">
            <v>260515</v>
          </cell>
          <cell r="AD484" t="str">
            <v>HONORARIOS</v>
          </cell>
          <cell r="AJ484">
            <v>260515</v>
          </cell>
          <cell r="AK484" t="str">
            <v>HONORARIOS</v>
          </cell>
          <cell r="AQ484">
            <v>260515</v>
          </cell>
          <cell r="AR484" t="str">
            <v>HONORARIOS</v>
          </cell>
          <cell r="AX484">
            <v>260515</v>
          </cell>
          <cell r="AY484" t="str">
            <v>HONORARIOS</v>
          </cell>
          <cell r="BE484">
            <v>260515</v>
          </cell>
          <cell r="BF484" t="str">
            <v>HONORARIOS</v>
          </cell>
          <cell r="BS484">
            <v>260515</v>
          </cell>
          <cell r="BT484" t="str">
            <v>HONORARIOS</v>
          </cell>
          <cell r="BZ484">
            <v>51602001</v>
          </cell>
          <cell r="CA484" t="str">
            <v>Equipo de Computación y Comunicación</v>
          </cell>
          <cell r="CB484">
            <v>3024689</v>
          </cell>
          <cell r="CC484">
            <v>75515</v>
          </cell>
          <cell r="CD484">
            <v>0</v>
          </cell>
          <cell r="CE484">
            <v>3100204</v>
          </cell>
        </row>
        <row r="485">
          <cell r="A485">
            <v>260520</v>
          </cell>
          <cell r="B485" t="str">
            <v>SERVICIOS TECNICOS</v>
          </cell>
          <cell r="H485">
            <v>260520</v>
          </cell>
          <cell r="I485" t="str">
            <v>SERVICIOS TECNICOS</v>
          </cell>
          <cell r="O485">
            <v>260520</v>
          </cell>
          <cell r="P485" t="str">
            <v>SERVICIOS TECNICOS</v>
          </cell>
          <cell r="V485">
            <v>260520</v>
          </cell>
          <cell r="W485" t="str">
            <v>SERVICIOS TECNICOS</v>
          </cell>
          <cell r="AC485">
            <v>260520</v>
          </cell>
          <cell r="AD485" t="str">
            <v>SERVICIOS TECNICOS</v>
          </cell>
          <cell r="AJ485">
            <v>260520</v>
          </cell>
          <cell r="AK485" t="str">
            <v>SERVICIOS TECNICOS</v>
          </cell>
          <cell r="AQ485">
            <v>260520</v>
          </cell>
          <cell r="AR485" t="str">
            <v>SERVICIOS TECNICOS</v>
          </cell>
          <cell r="AX485">
            <v>260520</v>
          </cell>
          <cell r="AY485" t="str">
            <v>SERVICIOS TECNICOS</v>
          </cell>
          <cell r="BE485">
            <v>260520</v>
          </cell>
          <cell r="BF485" t="str">
            <v>SERVICIOS TECNICOS</v>
          </cell>
          <cell r="BS485">
            <v>260520</v>
          </cell>
          <cell r="BT485" t="str">
            <v>SERVICIOS TECNICOS</v>
          </cell>
          <cell r="BZ485">
            <v>51602002</v>
          </cell>
          <cell r="CA485" t="str">
            <v>Otros - Equipo Computacion Comunicación</v>
          </cell>
          <cell r="CB485">
            <v>177205</v>
          </cell>
          <cell r="CC485">
            <v>4496</v>
          </cell>
          <cell r="CD485">
            <v>0</v>
          </cell>
          <cell r="CE485">
            <v>181701</v>
          </cell>
        </row>
        <row r="486">
          <cell r="A486">
            <v>260525</v>
          </cell>
          <cell r="B486" t="str">
            <v>TRANSPORTE FLETES Y ACARR</v>
          </cell>
          <cell r="H486">
            <v>260525</v>
          </cell>
          <cell r="I486" t="str">
            <v>TRANSPORTE FLETES Y ACARR</v>
          </cell>
          <cell r="O486">
            <v>260525</v>
          </cell>
          <cell r="P486" t="str">
            <v>TRANSPORTE FLETES Y ACARR</v>
          </cell>
          <cell r="V486">
            <v>260525</v>
          </cell>
          <cell r="W486" t="str">
            <v>TRANSPORTE FLETES Y ACARR</v>
          </cell>
          <cell r="AC486">
            <v>260525</v>
          </cell>
          <cell r="AD486" t="str">
            <v>TRANSPORTE FLETES Y ACARR</v>
          </cell>
          <cell r="AJ486">
            <v>260525</v>
          </cell>
          <cell r="AK486" t="str">
            <v>TRANSPORTE FLETES Y ACARR</v>
          </cell>
          <cell r="AQ486">
            <v>260525</v>
          </cell>
          <cell r="AR486" t="str">
            <v>TRANSPORTE FLETES Y ACARR</v>
          </cell>
          <cell r="AX486">
            <v>260525</v>
          </cell>
          <cell r="AY486" t="str">
            <v>TRANSPORTE FLETES Y ACARR</v>
          </cell>
          <cell r="BE486">
            <v>260525</v>
          </cell>
          <cell r="BF486" t="str">
            <v>TRANSPORTE FLETES Y ACARR</v>
          </cell>
          <cell r="BS486">
            <v>260525</v>
          </cell>
          <cell r="BT486" t="str">
            <v>TRANSPORTE FLETES Y ACARR</v>
          </cell>
          <cell r="BZ486">
            <v>516030</v>
          </cell>
          <cell r="CA486" t="str">
            <v>EQUIPO DE HOTELES Y RESTAURANTES</v>
          </cell>
          <cell r="CB486">
            <v>8950525</v>
          </cell>
          <cell r="CC486">
            <v>1726161</v>
          </cell>
          <cell r="CD486">
            <v>0</v>
          </cell>
          <cell r="CE486">
            <v>10676686</v>
          </cell>
        </row>
        <row r="487">
          <cell r="A487">
            <v>260530</v>
          </cell>
          <cell r="B487" t="str">
            <v>GASTOS DE VIAJE</v>
          </cell>
          <cell r="H487">
            <v>260530</v>
          </cell>
          <cell r="I487" t="str">
            <v>GASTOS DE VIAJE</v>
          </cell>
          <cell r="O487">
            <v>260530</v>
          </cell>
          <cell r="P487" t="str">
            <v>GASTOS DE VIAJE</v>
          </cell>
          <cell r="V487">
            <v>260530</v>
          </cell>
          <cell r="W487" t="str">
            <v>GASTOS DE VIAJE</v>
          </cell>
          <cell r="AC487">
            <v>260530</v>
          </cell>
          <cell r="AD487" t="str">
            <v>GASTOS DE VIAJE</v>
          </cell>
          <cell r="AJ487">
            <v>260530</v>
          </cell>
          <cell r="AK487" t="str">
            <v>GASTOS DE VIAJE</v>
          </cell>
          <cell r="AQ487">
            <v>260530</v>
          </cell>
          <cell r="AR487" t="str">
            <v>GASTOS DE VIAJE</v>
          </cell>
          <cell r="AX487">
            <v>260530</v>
          </cell>
          <cell r="AY487" t="str">
            <v>GASTOS DE VIAJE</v>
          </cell>
          <cell r="BE487">
            <v>260530</v>
          </cell>
          <cell r="BF487" t="str">
            <v>GASTOS DE VIAJE</v>
          </cell>
          <cell r="BS487">
            <v>260530</v>
          </cell>
          <cell r="BT487" t="str">
            <v>GASTOS DE VIAJE</v>
          </cell>
          <cell r="BZ487">
            <v>51603001</v>
          </cell>
          <cell r="CA487" t="str">
            <v>Muebles y Equipo de Hoteles</v>
          </cell>
          <cell r="CB487">
            <v>362692</v>
          </cell>
          <cell r="CC487">
            <v>524372</v>
          </cell>
          <cell r="CD487">
            <v>0</v>
          </cell>
          <cell r="CE487">
            <v>887064</v>
          </cell>
        </row>
        <row r="488">
          <cell r="A488">
            <v>260535</v>
          </cell>
          <cell r="B488" t="str">
            <v>SERVICIOS PUBLICOS</v>
          </cell>
          <cell r="H488">
            <v>260535</v>
          </cell>
          <cell r="I488" t="str">
            <v>SERVICIOS PUBLICOS</v>
          </cell>
          <cell r="O488">
            <v>260535</v>
          </cell>
          <cell r="P488" t="str">
            <v>SERVICIOS PUBLICOS</v>
          </cell>
          <cell r="V488">
            <v>260535</v>
          </cell>
          <cell r="W488" t="str">
            <v>SERVICIOS PUBLICOS</v>
          </cell>
          <cell r="AC488">
            <v>260535</v>
          </cell>
          <cell r="AD488" t="str">
            <v>SERVICIOS PUBLICOS</v>
          </cell>
          <cell r="AJ488">
            <v>260535</v>
          </cell>
          <cell r="AK488" t="str">
            <v>SERVICIOS PUBLICOS</v>
          </cell>
          <cell r="AQ488">
            <v>260535</v>
          </cell>
          <cell r="AR488" t="str">
            <v>SERVICIOS PUBLICOS</v>
          </cell>
          <cell r="AX488">
            <v>260535</v>
          </cell>
          <cell r="AY488" t="str">
            <v>SERVICIOS PUBLICOS</v>
          </cell>
          <cell r="BE488">
            <v>260535</v>
          </cell>
          <cell r="BF488" t="str">
            <v>SERVICIOS PUBLICOS</v>
          </cell>
          <cell r="BS488">
            <v>260535</v>
          </cell>
          <cell r="BT488" t="str">
            <v>SERVICIOS PUBLICOS</v>
          </cell>
          <cell r="BZ488">
            <v>51603002</v>
          </cell>
          <cell r="CA488" t="str">
            <v>Maquinaria y Equipo Electromecánico</v>
          </cell>
          <cell r="CB488">
            <v>6580454</v>
          </cell>
          <cell r="CC488">
            <v>1019300</v>
          </cell>
          <cell r="CD488">
            <v>0</v>
          </cell>
          <cell r="CE488">
            <v>7599754</v>
          </cell>
        </row>
        <row r="489">
          <cell r="A489">
            <v>260595</v>
          </cell>
          <cell r="B489" t="str">
            <v>OTROS</v>
          </cell>
          <cell r="H489">
            <v>260595</v>
          </cell>
          <cell r="I489" t="str">
            <v>OTROS</v>
          </cell>
          <cell r="O489">
            <v>260595</v>
          </cell>
          <cell r="P489" t="str">
            <v>OTROS</v>
          </cell>
          <cell r="V489">
            <v>260595</v>
          </cell>
          <cell r="W489" t="str">
            <v>OTROS</v>
          </cell>
          <cell r="AC489">
            <v>260595</v>
          </cell>
          <cell r="AD489" t="str">
            <v>OTROS</v>
          </cell>
          <cell r="AJ489">
            <v>260595</v>
          </cell>
          <cell r="AK489" t="str">
            <v>OTROS</v>
          </cell>
          <cell r="AQ489">
            <v>260595</v>
          </cell>
          <cell r="AR489" t="str">
            <v>OTROS</v>
          </cell>
          <cell r="AX489">
            <v>260595</v>
          </cell>
          <cell r="AY489" t="str">
            <v>OTROS</v>
          </cell>
          <cell r="BE489">
            <v>260595</v>
          </cell>
          <cell r="BF489" t="str">
            <v>OTROS</v>
          </cell>
          <cell r="BS489">
            <v>260595</v>
          </cell>
          <cell r="BT489" t="str">
            <v>OTROS</v>
          </cell>
          <cell r="BZ489">
            <v>51603003</v>
          </cell>
          <cell r="CA489" t="str">
            <v>Otros - Muebles y Equipo de Hotel</v>
          </cell>
          <cell r="CB489">
            <v>58839</v>
          </cell>
          <cell r="CC489">
            <v>5349</v>
          </cell>
          <cell r="CD489">
            <v>0</v>
          </cell>
          <cell r="CE489">
            <v>64188</v>
          </cell>
        </row>
        <row r="490">
          <cell r="A490">
            <v>26059501</v>
          </cell>
          <cell r="B490" t="str">
            <v>Seguros</v>
          </cell>
          <cell r="H490">
            <v>26059501</v>
          </cell>
          <cell r="I490" t="str">
            <v>Seguros</v>
          </cell>
          <cell r="O490">
            <v>26059501</v>
          </cell>
          <cell r="P490" t="str">
            <v>Seguros</v>
          </cell>
          <cell r="V490">
            <v>26059501</v>
          </cell>
          <cell r="W490" t="str">
            <v>Seguros</v>
          </cell>
          <cell r="AC490">
            <v>26059501</v>
          </cell>
          <cell r="AD490" t="str">
            <v>Seguros</v>
          </cell>
          <cell r="AJ490">
            <v>26059501</v>
          </cell>
          <cell r="AK490" t="str">
            <v>Seguros</v>
          </cell>
          <cell r="AQ490">
            <v>26059501</v>
          </cell>
          <cell r="AR490" t="str">
            <v>Seguros</v>
          </cell>
          <cell r="AX490">
            <v>26059501</v>
          </cell>
          <cell r="AY490" t="str">
            <v>Seguros</v>
          </cell>
          <cell r="BE490">
            <v>26059501</v>
          </cell>
          <cell r="BF490" t="str">
            <v>Seguros</v>
          </cell>
          <cell r="BS490">
            <v>26059501</v>
          </cell>
          <cell r="BT490" t="str">
            <v>Seguros</v>
          </cell>
          <cell r="BZ490">
            <v>51603004</v>
          </cell>
          <cell r="CA490" t="str">
            <v>Otros - Maquinaria Equipo Electromecánic</v>
          </cell>
          <cell r="CB490">
            <v>1948540</v>
          </cell>
          <cell r="CC490">
            <v>177140</v>
          </cell>
          <cell r="CD490">
            <v>0</v>
          </cell>
          <cell r="CE490">
            <v>2125680</v>
          </cell>
        </row>
        <row r="491">
          <cell r="A491">
            <v>26059502</v>
          </cell>
          <cell r="B491" t="str">
            <v>Relac Publicas Y/o Gastos</v>
          </cell>
          <cell r="H491">
            <v>26059502</v>
          </cell>
          <cell r="I491" t="str">
            <v>Relac Publicas Y/o Gastos</v>
          </cell>
          <cell r="O491">
            <v>26059502</v>
          </cell>
          <cell r="P491" t="str">
            <v>Relac Publicas Y/o Gastos</v>
          </cell>
          <cell r="V491">
            <v>26059502</v>
          </cell>
          <cell r="W491" t="str">
            <v>Relac Publicas Y/o Gastos</v>
          </cell>
          <cell r="AC491">
            <v>26059502</v>
          </cell>
          <cell r="AD491" t="str">
            <v>Relac Publicas Y/o Gastos</v>
          </cell>
          <cell r="AJ491">
            <v>26059502</v>
          </cell>
          <cell r="AK491" t="str">
            <v>Relac Publicas Y/o Gastos</v>
          </cell>
          <cell r="AQ491">
            <v>26059502</v>
          </cell>
          <cell r="AR491" t="str">
            <v>Relac Publicas Y/o Gastos</v>
          </cell>
          <cell r="AX491">
            <v>26059502</v>
          </cell>
          <cell r="AY491" t="str">
            <v>Relac Publicas Y/o Gastos</v>
          </cell>
          <cell r="BE491">
            <v>26059502</v>
          </cell>
          <cell r="BF491" t="str">
            <v>Relac Publicas Y/o Gastos</v>
          </cell>
          <cell r="BS491">
            <v>26059502</v>
          </cell>
          <cell r="BT491" t="str">
            <v>Relac Publicas Y/o Gastos</v>
          </cell>
          <cell r="BZ491">
            <v>5195</v>
          </cell>
          <cell r="CA491" t="str">
            <v>DIVERSOS</v>
          </cell>
          <cell r="CB491">
            <v>314088990.92000002</v>
          </cell>
          <cell r="CC491">
            <v>5975128.8799999999</v>
          </cell>
          <cell r="CD491">
            <v>255840</v>
          </cell>
          <cell r="CE491">
            <v>319808279.80000001</v>
          </cell>
        </row>
        <row r="492">
          <cell r="A492">
            <v>26059504</v>
          </cell>
          <cell r="B492" t="str">
            <v>Servicio Telex</v>
          </cell>
          <cell r="H492">
            <v>26059504</v>
          </cell>
          <cell r="I492" t="str">
            <v>Servicio Telex</v>
          </cell>
          <cell r="O492">
            <v>26059504</v>
          </cell>
          <cell r="P492" t="str">
            <v>Servicio Telex</v>
          </cell>
          <cell r="V492">
            <v>26059504</v>
          </cell>
          <cell r="W492" t="str">
            <v>Servicio Telex</v>
          </cell>
          <cell r="AC492">
            <v>26059504</v>
          </cell>
          <cell r="AD492" t="str">
            <v>Servicio Telex</v>
          </cell>
          <cell r="AJ492">
            <v>26059504</v>
          </cell>
          <cell r="AK492" t="str">
            <v>Servicio Telex</v>
          </cell>
          <cell r="AQ492">
            <v>26059504</v>
          </cell>
          <cell r="AR492" t="str">
            <v>Servicio Telex</v>
          </cell>
          <cell r="AX492">
            <v>26059504</v>
          </cell>
          <cell r="AY492" t="str">
            <v>Servicio Telex</v>
          </cell>
          <cell r="BE492">
            <v>26059504</v>
          </cell>
          <cell r="BF492" t="str">
            <v>Servicio Telex</v>
          </cell>
          <cell r="BS492">
            <v>26059504</v>
          </cell>
          <cell r="BT492" t="str">
            <v>Servicio Telex</v>
          </cell>
          <cell r="BZ492">
            <v>519505</v>
          </cell>
          <cell r="CA492" t="str">
            <v>COMISIONES</v>
          </cell>
          <cell r="CB492">
            <v>249063533</v>
          </cell>
          <cell r="CC492">
            <v>0</v>
          </cell>
          <cell r="CD492">
            <v>0</v>
          </cell>
          <cell r="CE492">
            <v>249063533</v>
          </cell>
        </row>
        <row r="493">
          <cell r="A493">
            <v>26059505</v>
          </cell>
          <cell r="B493" t="str">
            <v>Correo Portes</v>
          </cell>
          <cell r="H493">
            <v>26059505</v>
          </cell>
          <cell r="I493" t="str">
            <v>Correo Portes</v>
          </cell>
          <cell r="O493">
            <v>26059505</v>
          </cell>
          <cell r="P493" t="str">
            <v>Correo Portes</v>
          </cell>
          <cell r="V493">
            <v>26059505</v>
          </cell>
          <cell r="W493" t="str">
            <v>Correo Portes</v>
          </cell>
          <cell r="AC493">
            <v>26059505</v>
          </cell>
          <cell r="AD493" t="str">
            <v>Correo Portes</v>
          </cell>
          <cell r="AJ493">
            <v>26059505</v>
          </cell>
          <cell r="AK493" t="str">
            <v>Correo Portes</v>
          </cell>
          <cell r="AQ493">
            <v>26059505</v>
          </cell>
          <cell r="AR493" t="str">
            <v>Correo Portes</v>
          </cell>
          <cell r="AX493">
            <v>26059505</v>
          </cell>
          <cell r="AY493" t="str">
            <v>Correo Portes</v>
          </cell>
          <cell r="BE493">
            <v>26059505</v>
          </cell>
          <cell r="BF493" t="str">
            <v>Correo Portes</v>
          </cell>
          <cell r="BS493">
            <v>26059505</v>
          </cell>
          <cell r="BT493" t="str">
            <v>Correo Portes</v>
          </cell>
          <cell r="BZ493">
            <v>519510</v>
          </cell>
          <cell r="CA493" t="str">
            <v>LIBROS, SUSCRIPCIONES, PERIODICOS Y REVI</v>
          </cell>
          <cell r="CB493">
            <v>996550</v>
          </cell>
          <cell r="CC493">
            <v>137427</v>
          </cell>
          <cell r="CD493">
            <v>2</v>
          </cell>
          <cell r="CE493">
            <v>1133975</v>
          </cell>
        </row>
        <row r="494">
          <cell r="A494">
            <v>26059506</v>
          </cell>
          <cell r="B494" t="str">
            <v>Reajuste Monetario</v>
          </cell>
          <cell r="H494">
            <v>26059506</v>
          </cell>
          <cell r="I494" t="str">
            <v>Reajuste Monetario</v>
          </cell>
          <cell r="O494">
            <v>26059506</v>
          </cell>
          <cell r="P494" t="str">
            <v>Reajuste Monetario</v>
          </cell>
          <cell r="V494">
            <v>26059506</v>
          </cell>
          <cell r="W494" t="str">
            <v>Reajuste Monetario</v>
          </cell>
          <cell r="AC494">
            <v>26059506</v>
          </cell>
          <cell r="AD494" t="str">
            <v>Reajuste Monetario</v>
          </cell>
          <cell r="AJ494">
            <v>26059506</v>
          </cell>
          <cell r="AK494" t="str">
            <v>Reajuste Monetario</v>
          </cell>
          <cell r="AQ494">
            <v>26059506</v>
          </cell>
          <cell r="AR494" t="str">
            <v>Reajuste Monetario</v>
          </cell>
          <cell r="AX494">
            <v>26059506</v>
          </cell>
          <cell r="AY494" t="str">
            <v>Reajuste Monetario</v>
          </cell>
          <cell r="BE494">
            <v>26059506</v>
          </cell>
          <cell r="BF494" t="str">
            <v>Reajuste Monetario</v>
          </cell>
          <cell r="BS494">
            <v>26059506</v>
          </cell>
          <cell r="BT494" t="str">
            <v>Reajuste Monetario</v>
          </cell>
          <cell r="BZ494">
            <v>519525</v>
          </cell>
          <cell r="CA494" t="str">
            <v>ELEMENTOS DE ASEO Y CAFETERIA</v>
          </cell>
          <cell r="CB494">
            <v>35392.76</v>
          </cell>
          <cell r="CC494">
            <v>0</v>
          </cell>
          <cell r="CD494">
            <v>0</v>
          </cell>
          <cell r="CE494">
            <v>35392.76</v>
          </cell>
        </row>
        <row r="495">
          <cell r="A495">
            <v>26059507</v>
          </cell>
          <cell r="B495" t="str">
            <v>Arrendamientos</v>
          </cell>
          <cell r="H495">
            <v>26059507</v>
          </cell>
          <cell r="I495" t="str">
            <v>Arrendamientos</v>
          </cell>
          <cell r="O495">
            <v>26059507</v>
          </cell>
          <cell r="P495" t="str">
            <v>Arrendamientos</v>
          </cell>
          <cell r="V495">
            <v>26059507</v>
          </cell>
          <cell r="W495" t="str">
            <v>Arrendamientos</v>
          </cell>
          <cell r="AC495">
            <v>26059507</v>
          </cell>
          <cell r="AD495" t="str">
            <v>Arrendamientos</v>
          </cell>
          <cell r="AJ495">
            <v>26059507</v>
          </cell>
          <cell r="AK495" t="str">
            <v>Arrendamientos</v>
          </cell>
          <cell r="AQ495">
            <v>26059507</v>
          </cell>
          <cell r="AR495" t="str">
            <v>Arrendamientos</v>
          </cell>
          <cell r="AX495">
            <v>26059507</v>
          </cell>
          <cell r="AY495" t="str">
            <v>Arrendamientos</v>
          </cell>
          <cell r="BE495">
            <v>26059507</v>
          </cell>
          <cell r="BF495" t="str">
            <v>Arrendamientos</v>
          </cell>
          <cell r="BS495">
            <v>26059507</v>
          </cell>
          <cell r="BT495" t="str">
            <v>Arrendamientos</v>
          </cell>
          <cell r="BZ495">
            <v>519530</v>
          </cell>
          <cell r="CA495" t="str">
            <v>UTILES, PAPELERIA Y FOTOCOPIAS</v>
          </cell>
          <cell r="CB495">
            <v>32648240.859999999</v>
          </cell>
          <cell r="CC495">
            <v>2828994.45</v>
          </cell>
          <cell r="CD495">
            <v>255661</v>
          </cell>
          <cell r="CE495">
            <v>35221574.310000002</v>
          </cell>
        </row>
        <row r="496">
          <cell r="A496">
            <v>26059508</v>
          </cell>
          <cell r="B496" t="str">
            <v>Otros-Publicidad</v>
          </cell>
          <cell r="H496">
            <v>26059508</v>
          </cell>
          <cell r="I496" t="str">
            <v>Otros-Publicidad</v>
          </cell>
          <cell r="O496">
            <v>26059508</v>
          </cell>
          <cell r="P496" t="str">
            <v>Otros-Publicidad</v>
          </cell>
          <cell r="V496">
            <v>26059508</v>
          </cell>
          <cell r="W496" t="str">
            <v>Otros-Publicidad</v>
          </cell>
          <cell r="AC496">
            <v>26059508</v>
          </cell>
          <cell r="AD496" t="str">
            <v>Otros-Publicidad</v>
          </cell>
          <cell r="AJ496">
            <v>26059508</v>
          </cell>
          <cell r="AK496" t="str">
            <v>Otros-Publicidad</v>
          </cell>
          <cell r="AQ496">
            <v>26059508</v>
          </cell>
          <cell r="AR496" t="str">
            <v>Otros-Publicidad</v>
          </cell>
          <cell r="AX496">
            <v>26059508</v>
          </cell>
          <cell r="AY496" t="str">
            <v>Otros-Publicidad</v>
          </cell>
          <cell r="BE496">
            <v>26059508</v>
          </cell>
          <cell r="BF496" t="str">
            <v>Otros-Publicidad</v>
          </cell>
          <cell r="BS496">
            <v>26059508</v>
          </cell>
          <cell r="BT496" t="str">
            <v>Otros-Publicidad</v>
          </cell>
          <cell r="BZ496">
            <v>519535</v>
          </cell>
          <cell r="CA496" t="str">
            <v>COMBUSTIBLES Y LUBRICANTES</v>
          </cell>
          <cell r="CB496">
            <v>999900</v>
          </cell>
          <cell r="CC496">
            <v>0</v>
          </cell>
          <cell r="CD496">
            <v>0</v>
          </cell>
          <cell r="CE496">
            <v>999900</v>
          </cell>
        </row>
        <row r="497">
          <cell r="A497">
            <v>26059509</v>
          </cell>
          <cell r="B497" t="str">
            <v>Papeleria</v>
          </cell>
          <cell r="H497">
            <v>26059509</v>
          </cell>
          <cell r="I497" t="str">
            <v>Papeleria</v>
          </cell>
          <cell r="O497">
            <v>26059509</v>
          </cell>
          <cell r="P497" t="str">
            <v>Papeleria</v>
          </cell>
          <cell r="V497">
            <v>26059509</v>
          </cell>
          <cell r="W497" t="str">
            <v>Papeleria</v>
          </cell>
          <cell r="AC497">
            <v>26059509</v>
          </cell>
          <cell r="AD497" t="str">
            <v>Papeleria</v>
          </cell>
          <cell r="AJ497">
            <v>26059509</v>
          </cell>
          <cell r="AK497" t="str">
            <v>Papeleria</v>
          </cell>
          <cell r="AQ497">
            <v>26059509</v>
          </cell>
          <cell r="AR497" t="str">
            <v>Papeleria</v>
          </cell>
          <cell r="AX497">
            <v>26059509</v>
          </cell>
          <cell r="AY497" t="str">
            <v>Papeleria</v>
          </cell>
          <cell r="BE497">
            <v>26059509</v>
          </cell>
          <cell r="BF497" t="str">
            <v>Papeleria</v>
          </cell>
          <cell r="BS497">
            <v>26059509</v>
          </cell>
          <cell r="BT497" t="str">
            <v>Papeleria</v>
          </cell>
          <cell r="BZ497">
            <v>519545</v>
          </cell>
          <cell r="CA497" t="str">
            <v>TAXIS Y BUSES</v>
          </cell>
          <cell r="CB497">
            <v>4005576</v>
          </cell>
          <cell r="CC497">
            <v>232300</v>
          </cell>
          <cell r="CD497">
            <v>0</v>
          </cell>
          <cell r="CE497">
            <v>4237876</v>
          </cell>
        </row>
        <row r="498">
          <cell r="A498">
            <v>26059510</v>
          </cell>
          <cell r="B498" t="str">
            <v>Temporales</v>
          </cell>
          <cell r="H498">
            <v>26059510</v>
          </cell>
          <cell r="I498" t="str">
            <v>Temporales</v>
          </cell>
          <cell r="O498">
            <v>26059510</v>
          </cell>
          <cell r="P498" t="str">
            <v>Temporales</v>
          </cell>
          <cell r="V498">
            <v>26059510</v>
          </cell>
          <cell r="W498" t="str">
            <v>Temporales</v>
          </cell>
          <cell r="AC498">
            <v>26059510</v>
          </cell>
          <cell r="AD498" t="str">
            <v>Temporales</v>
          </cell>
          <cell r="AJ498">
            <v>26059510</v>
          </cell>
          <cell r="AK498" t="str">
            <v>Temporales</v>
          </cell>
          <cell r="AQ498">
            <v>26059510</v>
          </cell>
          <cell r="AR498" t="str">
            <v>Temporales</v>
          </cell>
          <cell r="AX498">
            <v>26059510</v>
          </cell>
          <cell r="AY498" t="str">
            <v>Temporales</v>
          </cell>
          <cell r="BE498">
            <v>26059510</v>
          </cell>
          <cell r="BF498" t="str">
            <v>Temporales</v>
          </cell>
          <cell r="BS498">
            <v>26059510</v>
          </cell>
          <cell r="BT498" t="str">
            <v>Temporales</v>
          </cell>
          <cell r="BZ498">
            <v>519550</v>
          </cell>
          <cell r="CA498" t="str">
            <v>ESTAMPILLAS</v>
          </cell>
          <cell r="CB498">
            <v>2478074</v>
          </cell>
          <cell r="CC498">
            <v>0</v>
          </cell>
          <cell r="CD498">
            <v>0</v>
          </cell>
          <cell r="CE498">
            <v>2478074</v>
          </cell>
        </row>
        <row r="499">
          <cell r="A499">
            <v>26059511</v>
          </cell>
          <cell r="B499" t="str">
            <v>Otros-Sayco</v>
          </cell>
          <cell r="H499">
            <v>26059511</v>
          </cell>
          <cell r="I499" t="str">
            <v>Otros-Sayco</v>
          </cell>
          <cell r="O499">
            <v>26059511</v>
          </cell>
          <cell r="P499" t="str">
            <v>Otros-Sayco</v>
          </cell>
          <cell r="V499">
            <v>26059511</v>
          </cell>
          <cell r="W499" t="str">
            <v>Otros-Sayco</v>
          </cell>
          <cell r="AC499">
            <v>26059511</v>
          </cell>
          <cell r="AD499" t="str">
            <v>Otros-Sayco</v>
          </cell>
          <cell r="AJ499">
            <v>26059511</v>
          </cell>
          <cell r="AK499" t="str">
            <v>Otros-Sayco</v>
          </cell>
          <cell r="AQ499">
            <v>26059511</v>
          </cell>
          <cell r="AR499" t="str">
            <v>Otros-Sayco</v>
          </cell>
          <cell r="AX499">
            <v>26059511</v>
          </cell>
          <cell r="AY499" t="str">
            <v>Otros-Sayco</v>
          </cell>
          <cell r="BE499">
            <v>26059511</v>
          </cell>
          <cell r="BF499" t="str">
            <v>Otros-Sayco</v>
          </cell>
          <cell r="BS499">
            <v>26059511</v>
          </cell>
          <cell r="BT499" t="str">
            <v>Otros-Sayco</v>
          </cell>
          <cell r="BZ499">
            <v>519565</v>
          </cell>
          <cell r="CA499" t="str">
            <v>PARQUEADEROS</v>
          </cell>
          <cell r="CB499">
            <v>57200</v>
          </cell>
          <cell r="CC499">
            <v>4500</v>
          </cell>
          <cell r="CD499">
            <v>0</v>
          </cell>
          <cell r="CE499">
            <v>61700</v>
          </cell>
        </row>
        <row r="500">
          <cell r="A500">
            <v>2610</v>
          </cell>
          <cell r="B500" t="str">
            <v>PARA OBLIGACIONES LABORAL</v>
          </cell>
          <cell r="H500">
            <v>2610</v>
          </cell>
          <cell r="I500" t="str">
            <v>PARA OBLIGACIONES LABORAL</v>
          </cell>
          <cell r="O500">
            <v>2610</v>
          </cell>
          <cell r="P500" t="str">
            <v>PARA OBLIGACIONES LABORAL</v>
          </cell>
          <cell r="V500">
            <v>2610</v>
          </cell>
          <cell r="W500" t="str">
            <v>PARA OBLIGACIONES LABORAL</v>
          </cell>
          <cell r="AC500">
            <v>2610</v>
          </cell>
          <cell r="AD500" t="str">
            <v>PARA OBLIGACIONES LABORAL</v>
          </cell>
          <cell r="AJ500">
            <v>2610</v>
          </cell>
          <cell r="AK500" t="str">
            <v>PARA OBLIGACIONES LABORAL</v>
          </cell>
          <cell r="AQ500">
            <v>2610</v>
          </cell>
          <cell r="AR500" t="str">
            <v>PARA OBLIGACIONES LABORAL</v>
          </cell>
          <cell r="AX500">
            <v>2610</v>
          </cell>
          <cell r="AY500" t="str">
            <v>PARA OBLIGACIONES LABORAL</v>
          </cell>
          <cell r="BE500">
            <v>2610</v>
          </cell>
          <cell r="BF500" t="str">
            <v>PARA OBLIGACIONES LABORAL</v>
          </cell>
          <cell r="BS500">
            <v>2610</v>
          </cell>
          <cell r="BT500" t="str">
            <v>PARA OBLIGACIONES LABORAL</v>
          </cell>
          <cell r="BZ500">
            <v>519595</v>
          </cell>
          <cell r="CA500" t="str">
            <v>OTROS</v>
          </cell>
          <cell r="CB500">
            <v>23804524.300000001</v>
          </cell>
          <cell r="CC500">
            <v>2771907.43</v>
          </cell>
          <cell r="CD500">
            <v>177</v>
          </cell>
          <cell r="CE500">
            <v>26576254.73</v>
          </cell>
        </row>
        <row r="501">
          <cell r="A501">
            <v>261005</v>
          </cell>
          <cell r="B501" t="str">
            <v>CESANTIAS</v>
          </cell>
          <cell r="H501">
            <v>261005</v>
          </cell>
          <cell r="I501" t="str">
            <v>CESANTIAS</v>
          </cell>
          <cell r="O501">
            <v>261005</v>
          </cell>
          <cell r="P501" t="str">
            <v>CESANTIAS</v>
          </cell>
          <cell r="V501">
            <v>261005</v>
          </cell>
          <cell r="W501" t="str">
            <v>CESANTIAS</v>
          </cell>
          <cell r="AC501">
            <v>261005</v>
          </cell>
          <cell r="AD501" t="str">
            <v>CESANTIAS</v>
          </cell>
          <cell r="AJ501">
            <v>261005</v>
          </cell>
          <cell r="AK501" t="str">
            <v>CESANTIAS</v>
          </cell>
          <cell r="AQ501">
            <v>261005</v>
          </cell>
          <cell r="AR501" t="str">
            <v>CESANTIAS</v>
          </cell>
          <cell r="AX501">
            <v>261005</v>
          </cell>
          <cell r="AY501" t="str">
            <v>CESANTIAS</v>
          </cell>
          <cell r="BE501">
            <v>261005</v>
          </cell>
          <cell r="BF501" t="str">
            <v>CESANTIAS</v>
          </cell>
          <cell r="BS501">
            <v>261005</v>
          </cell>
          <cell r="BT501" t="str">
            <v>CESANTIAS</v>
          </cell>
          <cell r="BZ501">
            <v>51959501</v>
          </cell>
          <cell r="CA501" t="str">
            <v>Suministros Varios</v>
          </cell>
          <cell r="CB501">
            <v>8702896.8499999996</v>
          </cell>
          <cell r="CC501">
            <v>854741.43</v>
          </cell>
          <cell r="CD501">
            <v>0</v>
          </cell>
          <cell r="CE501">
            <v>9557638.2799999993</v>
          </cell>
        </row>
        <row r="502">
          <cell r="A502">
            <v>261010</v>
          </cell>
          <cell r="B502" t="str">
            <v>INTERESES SOBRE LAS CESAN</v>
          </cell>
          <cell r="H502">
            <v>261010</v>
          </cell>
          <cell r="I502" t="str">
            <v>INTERESES SOBRE LAS CESAN</v>
          </cell>
          <cell r="O502">
            <v>261010</v>
          </cell>
          <cell r="P502" t="str">
            <v>INTERESES SOBRE LAS CESAN</v>
          </cell>
          <cell r="V502">
            <v>261010</v>
          </cell>
          <cell r="W502" t="str">
            <v>INTERESES SOBRE LAS CESAN</v>
          </cell>
          <cell r="AC502">
            <v>261010</v>
          </cell>
          <cell r="AD502" t="str">
            <v>INTERESES SOBRE LAS CESAN</v>
          </cell>
          <cell r="AJ502">
            <v>261010</v>
          </cell>
          <cell r="AK502" t="str">
            <v>INTERESES SOBRE LAS CESAN</v>
          </cell>
          <cell r="AQ502">
            <v>261010</v>
          </cell>
          <cell r="AR502" t="str">
            <v>INTERESES SOBRE LAS CESAN</v>
          </cell>
          <cell r="AX502">
            <v>261010</v>
          </cell>
          <cell r="AY502" t="str">
            <v>INTERESES SOBRE LAS CESAN</v>
          </cell>
          <cell r="BE502">
            <v>261010</v>
          </cell>
          <cell r="BF502" t="str">
            <v>INTERESES SOBRE LAS CESAN</v>
          </cell>
          <cell r="BS502">
            <v>261010</v>
          </cell>
          <cell r="BT502" t="str">
            <v>INTERESES SOBRE LAS CESAN</v>
          </cell>
          <cell r="BZ502">
            <v>51959502</v>
          </cell>
          <cell r="CA502" t="str">
            <v>Decoraciones</v>
          </cell>
          <cell r="CB502">
            <v>0</v>
          </cell>
          <cell r="CC502">
            <v>0</v>
          </cell>
          <cell r="CD502">
            <v>0</v>
          </cell>
          <cell r="CE502">
            <v>0</v>
          </cell>
        </row>
        <row r="503">
          <cell r="A503">
            <v>261015</v>
          </cell>
          <cell r="B503" t="str">
            <v>VACACIONES</v>
          </cell>
          <cell r="H503">
            <v>261015</v>
          </cell>
          <cell r="I503" t="str">
            <v>VACACIONES</v>
          </cell>
          <cell r="O503">
            <v>261015</v>
          </cell>
          <cell r="P503" t="str">
            <v>VACACIONES</v>
          </cell>
          <cell r="V503">
            <v>261015</v>
          </cell>
          <cell r="W503" t="str">
            <v>VACACIONES</v>
          </cell>
          <cell r="AC503">
            <v>261015</v>
          </cell>
          <cell r="AD503" t="str">
            <v>VACACIONES</v>
          </cell>
          <cell r="AJ503">
            <v>261015</v>
          </cell>
          <cell r="AK503" t="str">
            <v>VACACIONES</v>
          </cell>
          <cell r="AQ503">
            <v>261015</v>
          </cell>
          <cell r="AR503" t="str">
            <v>VACACIONES</v>
          </cell>
          <cell r="AX503">
            <v>261015</v>
          </cell>
          <cell r="AY503" t="str">
            <v>VACACIONES</v>
          </cell>
          <cell r="BE503">
            <v>261015</v>
          </cell>
          <cell r="BF503" t="str">
            <v>VACACIONES</v>
          </cell>
          <cell r="BS503">
            <v>261015</v>
          </cell>
          <cell r="BT503" t="str">
            <v>VACACIONES</v>
          </cell>
          <cell r="BZ503">
            <v>51959504</v>
          </cell>
          <cell r="CA503" t="str">
            <v>Bombillos</v>
          </cell>
          <cell r="CB503">
            <v>13632517</v>
          </cell>
          <cell r="CC503">
            <v>1784432</v>
          </cell>
          <cell r="CD503">
            <v>0</v>
          </cell>
          <cell r="CE503">
            <v>15416949</v>
          </cell>
        </row>
        <row r="504">
          <cell r="A504">
            <v>261020</v>
          </cell>
          <cell r="B504" t="str">
            <v>PRIMA DE SERVICIOS</v>
          </cell>
          <cell r="H504">
            <v>261020</v>
          </cell>
          <cell r="I504" t="str">
            <v>PRIMA DE SERVICIOS</v>
          </cell>
          <cell r="O504">
            <v>261020</v>
          </cell>
          <cell r="P504" t="str">
            <v>PRIMA DE SERVICIOS</v>
          </cell>
          <cell r="V504">
            <v>261020</v>
          </cell>
          <cell r="W504" t="str">
            <v>PRIMA DE SERVICIOS</v>
          </cell>
          <cell r="AC504">
            <v>261020</v>
          </cell>
          <cell r="AD504" t="str">
            <v>PRIMA DE SERVICIOS</v>
          </cell>
          <cell r="AJ504">
            <v>261020</v>
          </cell>
          <cell r="AK504" t="str">
            <v>PRIMA DE SERVICIOS</v>
          </cell>
          <cell r="AQ504">
            <v>261020</v>
          </cell>
          <cell r="AR504" t="str">
            <v>PRIMA DE SERVICIOS</v>
          </cell>
          <cell r="AX504">
            <v>261020</v>
          </cell>
          <cell r="AY504" t="str">
            <v>PRIMA DE SERVICIOS</v>
          </cell>
          <cell r="BE504">
            <v>261020</v>
          </cell>
          <cell r="BF504" t="str">
            <v>PRIMA DE SERVICIOS</v>
          </cell>
          <cell r="BS504">
            <v>261020</v>
          </cell>
          <cell r="BT504" t="str">
            <v>PRIMA DE SERVICIOS</v>
          </cell>
          <cell r="BZ504">
            <v>51959506</v>
          </cell>
          <cell r="CA504" t="str">
            <v>Gastos No Deducibles</v>
          </cell>
          <cell r="CB504">
            <v>1403485.96</v>
          </cell>
          <cell r="CC504">
            <v>132734</v>
          </cell>
          <cell r="CD504">
            <v>177</v>
          </cell>
          <cell r="CE504">
            <v>1536042.96</v>
          </cell>
        </row>
        <row r="505">
          <cell r="A505">
            <v>261025</v>
          </cell>
          <cell r="B505" t="str">
            <v>PRESTACIONES EXTRALEGALES</v>
          </cell>
          <cell r="H505">
            <v>261025</v>
          </cell>
          <cell r="I505" t="str">
            <v>PRESTACIONES EXTRALEGALES</v>
          </cell>
          <cell r="O505">
            <v>261025</v>
          </cell>
          <cell r="P505" t="str">
            <v>PRESTACIONES EXTRALEGALES</v>
          </cell>
          <cell r="V505">
            <v>261025</v>
          </cell>
          <cell r="W505" t="str">
            <v>PRESTACIONES EXTRALEGALES</v>
          </cell>
          <cell r="AC505">
            <v>261025</v>
          </cell>
          <cell r="AD505" t="str">
            <v>PRESTACIONES EXTRALEGALES</v>
          </cell>
          <cell r="AJ505">
            <v>261025</v>
          </cell>
          <cell r="AK505" t="str">
            <v>PRESTACIONES EXTRALEGALES</v>
          </cell>
          <cell r="AQ505">
            <v>261025</v>
          </cell>
          <cell r="AR505" t="str">
            <v>PRESTACIONES EXTRALEGALES</v>
          </cell>
          <cell r="AX505">
            <v>261025</v>
          </cell>
          <cell r="AY505" t="str">
            <v>PRESTACIONES EXTRALEGALES</v>
          </cell>
          <cell r="BE505">
            <v>261025</v>
          </cell>
          <cell r="BF505" t="str">
            <v>PRESTACIONES EXTRALEGALES</v>
          </cell>
          <cell r="BS505">
            <v>261025</v>
          </cell>
          <cell r="BT505" t="str">
            <v>PRESTACIONES EXTRALEGALES</v>
          </cell>
          <cell r="BZ505">
            <v>51959507</v>
          </cell>
          <cell r="CA505" t="str">
            <v>Mercancia Dañada Dada de Baja</v>
          </cell>
          <cell r="CB505">
            <v>65624.490000000005</v>
          </cell>
          <cell r="CC505">
            <v>0</v>
          </cell>
          <cell r="CD505">
            <v>0</v>
          </cell>
          <cell r="CE505">
            <v>65624.490000000005</v>
          </cell>
        </row>
        <row r="506">
          <cell r="A506">
            <v>26102501</v>
          </cell>
          <cell r="B506" t="str">
            <v>Dotacion Y Suministro Al</v>
          </cell>
          <cell r="H506">
            <v>26102501</v>
          </cell>
          <cell r="I506" t="str">
            <v>Dotacion Y Suministro Al</v>
          </cell>
          <cell r="O506">
            <v>26102501</v>
          </cell>
          <cell r="P506" t="str">
            <v>Dotacion Y Suministro Al</v>
          </cell>
          <cell r="V506">
            <v>26102501</v>
          </cell>
          <cell r="W506" t="str">
            <v>Dotacion Y Suministro Al</v>
          </cell>
          <cell r="AC506">
            <v>26102501</v>
          </cell>
          <cell r="AD506" t="str">
            <v>Dotacion Y Suministro Al</v>
          </cell>
          <cell r="AJ506">
            <v>26102501</v>
          </cell>
          <cell r="AK506" t="str">
            <v>Dotacion Y Suministro Al</v>
          </cell>
          <cell r="AQ506">
            <v>26102501</v>
          </cell>
          <cell r="AR506" t="str">
            <v>Dotacion Y Suministro Al</v>
          </cell>
          <cell r="AX506">
            <v>26102501</v>
          </cell>
          <cell r="AY506" t="str">
            <v>Dotacion Y Suministro Al</v>
          </cell>
          <cell r="BE506">
            <v>26102501</v>
          </cell>
          <cell r="BF506" t="str">
            <v>Dotacion Y Suministro Al</v>
          </cell>
          <cell r="BS506">
            <v>26102501</v>
          </cell>
          <cell r="BT506" t="str">
            <v>Dotacion Y Suministro Al</v>
          </cell>
          <cell r="BZ506">
            <v>5199</v>
          </cell>
          <cell r="CA506" t="str">
            <v>PROVISIONES</v>
          </cell>
          <cell r="CB506">
            <v>65084000</v>
          </cell>
          <cell r="CC506">
            <v>7110000</v>
          </cell>
          <cell r="CD506">
            <v>24516000</v>
          </cell>
          <cell r="CE506">
            <v>47678000</v>
          </cell>
        </row>
        <row r="507">
          <cell r="A507">
            <v>261095</v>
          </cell>
          <cell r="B507" t="str">
            <v>OTROS</v>
          </cell>
          <cell r="H507">
            <v>261095</v>
          </cell>
          <cell r="I507" t="str">
            <v>OTROS</v>
          </cell>
          <cell r="O507">
            <v>261095</v>
          </cell>
          <cell r="P507" t="str">
            <v>OTROS</v>
          </cell>
          <cell r="V507">
            <v>261095</v>
          </cell>
          <cell r="W507" t="str">
            <v>OTROS</v>
          </cell>
          <cell r="AC507">
            <v>261095</v>
          </cell>
          <cell r="AD507" t="str">
            <v>OTROS</v>
          </cell>
          <cell r="AJ507">
            <v>261095</v>
          </cell>
          <cell r="AK507" t="str">
            <v>OTROS</v>
          </cell>
          <cell r="AQ507">
            <v>261095</v>
          </cell>
          <cell r="AR507" t="str">
            <v>OTROS</v>
          </cell>
          <cell r="AX507">
            <v>261095</v>
          </cell>
          <cell r="AY507" t="str">
            <v>OTROS</v>
          </cell>
          <cell r="BE507">
            <v>261095</v>
          </cell>
          <cell r="BF507" t="str">
            <v>OTROS</v>
          </cell>
          <cell r="BS507">
            <v>261095</v>
          </cell>
          <cell r="BT507" t="str">
            <v>OTROS</v>
          </cell>
          <cell r="BZ507">
            <v>519910</v>
          </cell>
          <cell r="CA507" t="str">
            <v>DEUDORES</v>
          </cell>
          <cell r="CB507">
            <v>42611000</v>
          </cell>
          <cell r="CC507">
            <v>5067000</v>
          </cell>
          <cell r="CD507">
            <v>0</v>
          </cell>
          <cell r="CE507">
            <v>47678000</v>
          </cell>
        </row>
        <row r="508">
          <cell r="A508">
            <v>2615</v>
          </cell>
          <cell r="B508" t="str">
            <v>PARA OBLIGACIONES FISCALE</v>
          </cell>
          <cell r="H508">
            <v>2615</v>
          </cell>
          <cell r="I508" t="str">
            <v>PARA OBLIGACIONES FISCALE</v>
          </cell>
          <cell r="O508">
            <v>2615</v>
          </cell>
          <cell r="P508" t="str">
            <v>PARA OBLIGACIONES FISCALE</v>
          </cell>
          <cell r="V508">
            <v>2615</v>
          </cell>
          <cell r="W508" t="str">
            <v>PARA OBLIGACIONES FISCALE</v>
          </cell>
          <cell r="AC508">
            <v>2615</v>
          </cell>
          <cell r="AD508" t="str">
            <v>PARA OBLIGACIONES FISCALE</v>
          </cell>
          <cell r="AJ508">
            <v>2615</v>
          </cell>
          <cell r="AK508" t="str">
            <v>PARA OBLIGACIONES FISCALE</v>
          </cell>
          <cell r="AQ508">
            <v>2615</v>
          </cell>
          <cell r="AR508" t="str">
            <v>PARA OBLIGACIONES FISCALE</v>
          </cell>
          <cell r="AX508">
            <v>2615</v>
          </cell>
          <cell r="AY508" t="str">
            <v>PARA OBLIGACIONES FISCALE</v>
          </cell>
          <cell r="BE508">
            <v>2615</v>
          </cell>
          <cell r="BF508" t="str">
            <v>PARA OBLIGACIONES FISCALE</v>
          </cell>
          <cell r="BS508">
            <v>2615</v>
          </cell>
          <cell r="BT508" t="str">
            <v>PARA OBLIGACIONES FISCALE</v>
          </cell>
          <cell r="BZ508">
            <v>519995</v>
          </cell>
          <cell r="CA508" t="str">
            <v>OTROS ACTIVOS</v>
          </cell>
          <cell r="CB508">
            <v>22473000</v>
          </cell>
          <cell r="CC508">
            <v>2043000</v>
          </cell>
          <cell r="CD508">
            <v>24516000</v>
          </cell>
          <cell r="CE508">
            <v>0</v>
          </cell>
        </row>
        <row r="509">
          <cell r="A509">
            <v>261505</v>
          </cell>
          <cell r="B509" t="str">
            <v>DE RENTA Y COMPLEMENTARIO</v>
          </cell>
          <cell r="H509">
            <v>261505</v>
          </cell>
          <cell r="I509" t="str">
            <v>DE RENTA Y COMPLEMENTARIO</v>
          </cell>
          <cell r="O509">
            <v>261505</v>
          </cell>
          <cell r="P509" t="str">
            <v>DE RENTA Y COMPLEMENTARIO</v>
          </cell>
          <cell r="V509">
            <v>261505</v>
          </cell>
          <cell r="W509" t="str">
            <v>DE RENTA Y COMPLEMENTARIO</v>
          </cell>
          <cell r="AC509">
            <v>261505</v>
          </cell>
          <cell r="AD509" t="str">
            <v>DE RENTA Y COMPLEMENTARIO</v>
          </cell>
          <cell r="AJ509">
            <v>261505</v>
          </cell>
          <cell r="AK509" t="str">
            <v>DE RENTA Y COMPLEMENTARIO</v>
          </cell>
          <cell r="AQ509">
            <v>261505</v>
          </cell>
          <cell r="AR509" t="str">
            <v>DE RENTA Y COMPLEMENTARIO</v>
          </cell>
          <cell r="AX509">
            <v>261505</v>
          </cell>
          <cell r="AY509" t="str">
            <v>DE RENTA Y COMPLEMENTARIO</v>
          </cell>
          <cell r="BE509">
            <v>261505</v>
          </cell>
          <cell r="BF509" t="str">
            <v>DE RENTA Y COMPLEMENTARIO</v>
          </cell>
          <cell r="BS509">
            <v>261505</v>
          </cell>
          <cell r="BT509" t="str">
            <v>DE RENTA Y COMPLEMENTARIO</v>
          </cell>
          <cell r="BZ509">
            <v>51999508</v>
          </cell>
          <cell r="CA509" t="str">
            <v>UNIFORMES</v>
          </cell>
          <cell r="CB509">
            <v>22473000</v>
          </cell>
          <cell r="CC509">
            <v>2043000</v>
          </cell>
          <cell r="CD509">
            <v>24516000</v>
          </cell>
          <cell r="CE509">
            <v>0</v>
          </cell>
        </row>
        <row r="510">
          <cell r="A510">
            <v>261510</v>
          </cell>
          <cell r="B510" t="str">
            <v>DE INDUSTRIA Y COMERCIO</v>
          </cell>
          <cell r="H510">
            <v>261510</v>
          </cell>
          <cell r="I510" t="str">
            <v>DE INDUSTRIA Y COMERCIO</v>
          </cell>
          <cell r="O510">
            <v>261510</v>
          </cell>
          <cell r="P510" t="str">
            <v>DE INDUSTRIA Y COMERCIO</v>
          </cell>
          <cell r="V510">
            <v>261510</v>
          </cell>
          <cell r="W510" t="str">
            <v>DE INDUSTRIA Y COMERCIO</v>
          </cell>
          <cell r="AC510">
            <v>261510</v>
          </cell>
          <cell r="AD510" t="str">
            <v>DE INDUSTRIA Y COMERCIO</v>
          </cell>
          <cell r="AJ510">
            <v>261510</v>
          </cell>
          <cell r="AK510" t="str">
            <v>DE INDUSTRIA Y COMERCIO</v>
          </cell>
          <cell r="AQ510">
            <v>261510</v>
          </cell>
          <cell r="AR510" t="str">
            <v>DE INDUSTRIA Y COMERCIO</v>
          </cell>
          <cell r="AX510">
            <v>261510</v>
          </cell>
          <cell r="AY510" t="str">
            <v>DE INDUSTRIA Y COMERCIO</v>
          </cell>
          <cell r="BE510">
            <v>261510</v>
          </cell>
          <cell r="BF510" t="str">
            <v>DE INDUSTRIA Y COMERCIO</v>
          </cell>
          <cell r="BS510">
            <v>261510</v>
          </cell>
          <cell r="BT510" t="str">
            <v>DE INDUSTRIA Y COMERCIO</v>
          </cell>
          <cell r="BZ510">
            <v>52</v>
          </cell>
          <cell r="CA510" t="str">
            <v>OPERACIONALES DE VENTAS</v>
          </cell>
          <cell r="CB510">
            <v>1603002995.0699999</v>
          </cell>
          <cell r="CC510">
            <v>352178000.06</v>
          </cell>
          <cell r="CD510">
            <v>214254954.69999999</v>
          </cell>
          <cell r="CE510">
            <v>1740926040.4300001</v>
          </cell>
        </row>
        <row r="511">
          <cell r="A511">
            <v>261520</v>
          </cell>
          <cell r="B511" t="str">
            <v>DE VEHICULOS</v>
          </cell>
          <cell r="H511">
            <v>261520</v>
          </cell>
          <cell r="I511" t="str">
            <v>DE VEHICULOS</v>
          </cell>
          <cell r="O511">
            <v>261520</v>
          </cell>
          <cell r="P511" t="str">
            <v>DE VEHICULOS</v>
          </cell>
          <cell r="V511">
            <v>261520</v>
          </cell>
          <cell r="W511" t="str">
            <v>DE VEHICULOS</v>
          </cell>
          <cell r="AC511">
            <v>261520</v>
          </cell>
          <cell r="AD511" t="str">
            <v>DE VEHICULOS</v>
          </cell>
          <cell r="AJ511">
            <v>261520</v>
          </cell>
          <cell r="AK511" t="str">
            <v>DE VEHICULOS</v>
          </cell>
          <cell r="AQ511">
            <v>261520</v>
          </cell>
          <cell r="AR511" t="str">
            <v>DE VEHICULOS</v>
          </cell>
          <cell r="AX511">
            <v>261520</v>
          </cell>
          <cell r="AY511" t="str">
            <v>DE VEHICULOS</v>
          </cell>
          <cell r="BE511">
            <v>261520</v>
          </cell>
          <cell r="BF511" t="str">
            <v>DE VEHICULOS</v>
          </cell>
          <cell r="BS511">
            <v>261520</v>
          </cell>
          <cell r="BT511" t="str">
            <v>DE VEHICULOS</v>
          </cell>
          <cell r="BZ511">
            <v>5205</v>
          </cell>
          <cell r="CA511" t="str">
            <v>GASTOS DEL PERSONAL</v>
          </cell>
          <cell r="CB511">
            <v>855507711.46000004</v>
          </cell>
          <cell r="CC511">
            <v>111829877</v>
          </cell>
          <cell r="CD511">
            <v>27948074</v>
          </cell>
          <cell r="CE511">
            <v>939389514.46000004</v>
          </cell>
        </row>
        <row r="512">
          <cell r="A512">
            <v>261595</v>
          </cell>
          <cell r="B512" t="str">
            <v>OTROS</v>
          </cell>
          <cell r="H512">
            <v>261595</v>
          </cell>
          <cell r="I512" t="str">
            <v>OTROS</v>
          </cell>
          <cell r="O512">
            <v>261595</v>
          </cell>
          <cell r="P512" t="str">
            <v>OTROS</v>
          </cell>
          <cell r="V512">
            <v>261595</v>
          </cell>
          <cell r="W512" t="str">
            <v>OTROS</v>
          </cell>
          <cell r="AC512">
            <v>261595</v>
          </cell>
          <cell r="AD512" t="str">
            <v>OTROS</v>
          </cell>
          <cell r="AJ512">
            <v>261595</v>
          </cell>
          <cell r="AK512" t="str">
            <v>OTROS</v>
          </cell>
          <cell r="AQ512">
            <v>261595</v>
          </cell>
          <cell r="AR512" t="str">
            <v>OTROS</v>
          </cell>
          <cell r="AX512">
            <v>261595</v>
          </cell>
          <cell r="AY512" t="str">
            <v>OTROS</v>
          </cell>
          <cell r="BE512">
            <v>261595</v>
          </cell>
          <cell r="BF512" t="str">
            <v>OTROS</v>
          </cell>
          <cell r="BS512">
            <v>261595</v>
          </cell>
          <cell r="BT512" t="str">
            <v>OTROS</v>
          </cell>
          <cell r="BZ512">
            <v>520503</v>
          </cell>
          <cell r="CA512" t="str">
            <v>SALARIO INTEGRAL</v>
          </cell>
          <cell r="CB512">
            <v>69181666</v>
          </cell>
          <cell r="CC512">
            <v>2678000</v>
          </cell>
          <cell r="CD512">
            <v>0</v>
          </cell>
          <cell r="CE512">
            <v>71859666</v>
          </cell>
        </row>
        <row r="513">
          <cell r="A513">
            <v>2630</v>
          </cell>
          <cell r="B513" t="str">
            <v>PARA MANTENIMIENTO Y REPA</v>
          </cell>
          <cell r="H513">
            <v>2630</v>
          </cell>
          <cell r="I513" t="str">
            <v>PARA MANTENIMIENTO Y REPA</v>
          </cell>
          <cell r="O513">
            <v>2630</v>
          </cell>
          <cell r="P513" t="str">
            <v>PARA MANTENIMIENTO Y REPA</v>
          </cell>
          <cell r="V513">
            <v>2630</v>
          </cell>
          <cell r="W513" t="str">
            <v>PARA MANTENIMIENTO Y REPA</v>
          </cell>
          <cell r="AC513">
            <v>2630</v>
          </cell>
          <cell r="AD513" t="str">
            <v>PARA MANTENIMIENTO Y REPA</v>
          </cell>
          <cell r="AJ513">
            <v>2630</v>
          </cell>
          <cell r="AK513" t="str">
            <v>PARA MANTENIMIENTO Y REPA</v>
          </cell>
          <cell r="AQ513">
            <v>2630</v>
          </cell>
          <cell r="AR513" t="str">
            <v>PARA MANTENIMIENTO Y REPA</v>
          </cell>
          <cell r="AX513">
            <v>2630</v>
          </cell>
          <cell r="AY513" t="str">
            <v>PARA MANTENIMIENTO Y REPA</v>
          </cell>
          <cell r="BE513">
            <v>2630</v>
          </cell>
          <cell r="BF513" t="str">
            <v>PARA MANTENIMIENTO Y REPA</v>
          </cell>
          <cell r="BS513">
            <v>2630</v>
          </cell>
          <cell r="BT513" t="str">
            <v>PARA MANTENIMIENTO Y REPA</v>
          </cell>
          <cell r="BZ513">
            <v>520506</v>
          </cell>
          <cell r="CA513" t="str">
            <v>SUELDOS</v>
          </cell>
          <cell r="CB513">
            <v>398034594</v>
          </cell>
          <cell r="CC513">
            <v>33483600</v>
          </cell>
          <cell r="CD513">
            <v>0</v>
          </cell>
          <cell r="CE513">
            <v>431518194</v>
          </cell>
        </row>
        <row r="514">
          <cell r="A514">
            <v>263010</v>
          </cell>
          <cell r="B514" t="str">
            <v>CONSTRUCCIONES Y EDIFICAC</v>
          </cell>
          <cell r="H514">
            <v>263010</v>
          </cell>
          <cell r="I514" t="str">
            <v>CONSTRUCCIONES Y EDIFICAC</v>
          </cell>
          <cell r="O514">
            <v>263010</v>
          </cell>
          <cell r="P514" t="str">
            <v>CONSTRUCCIONES Y EDIFICAC</v>
          </cell>
          <cell r="V514">
            <v>263010</v>
          </cell>
          <cell r="W514" t="str">
            <v>CONSTRUCCIONES Y EDIFICAC</v>
          </cell>
          <cell r="AC514">
            <v>263010</v>
          </cell>
          <cell r="AD514" t="str">
            <v>CONSTRUCCIONES Y EDIFICAC</v>
          </cell>
          <cell r="AJ514">
            <v>263010</v>
          </cell>
          <cell r="AK514" t="str">
            <v>CONSTRUCCIONES Y EDIFICAC</v>
          </cell>
          <cell r="AQ514">
            <v>263010</v>
          </cell>
          <cell r="AR514" t="str">
            <v>CONSTRUCCIONES Y EDIFICAC</v>
          </cell>
          <cell r="AX514">
            <v>263010</v>
          </cell>
          <cell r="AY514" t="str">
            <v>CONSTRUCCIONES Y EDIFICAC</v>
          </cell>
          <cell r="BE514">
            <v>263010</v>
          </cell>
          <cell r="BF514" t="str">
            <v>CONSTRUCCIONES Y EDIFICAC</v>
          </cell>
          <cell r="BS514">
            <v>263010</v>
          </cell>
          <cell r="BT514" t="str">
            <v>CONSTRUCCIONES Y EDIFICAC</v>
          </cell>
          <cell r="BZ514">
            <v>520515</v>
          </cell>
          <cell r="CA514" t="str">
            <v>HORAS EXTRAS</v>
          </cell>
          <cell r="CB514">
            <v>12838941</v>
          </cell>
          <cell r="CC514">
            <v>2096014</v>
          </cell>
          <cell r="CD514">
            <v>0</v>
          </cell>
          <cell r="CE514">
            <v>14934955</v>
          </cell>
        </row>
        <row r="515">
          <cell r="A515">
            <v>263015</v>
          </cell>
          <cell r="B515" t="str">
            <v>MAQUINARIA Y EQUIPO</v>
          </cell>
          <cell r="H515">
            <v>263015</v>
          </cell>
          <cell r="I515" t="str">
            <v>MAQUINARIA Y EQUIPO</v>
          </cell>
          <cell r="O515">
            <v>263015</v>
          </cell>
          <cell r="P515" t="str">
            <v>MAQUINARIA Y EQUIPO</v>
          </cell>
          <cell r="V515">
            <v>263015</v>
          </cell>
          <cell r="W515" t="str">
            <v>MAQUINARIA Y EQUIPO</v>
          </cell>
          <cell r="AC515">
            <v>263015</v>
          </cell>
          <cell r="AD515" t="str">
            <v>MAQUINARIA Y EQUIPO</v>
          </cell>
          <cell r="AJ515">
            <v>263015</v>
          </cell>
          <cell r="AK515" t="str">
            <v>MAQUINARIA Y EQUIPO</v>
          </cell>
          <cell r="AQ515">
            <v>263015</v>
          </cell>
          <cell r="AR515" t="str">
            <v>MAQUINARIA Y EQUIPO</v>
          </cell>
          <cell r="AX515">
            <v>263015</v>
          </cell>
          <cell r="AY515" t="str">
            <v>MAQUINARIA Y EQUIPO</v>
          </cell>
          <cell r="BE515">
            <v>263015</v>
          </cell>
          <cell r="BF515" t="str">
            <v>MAQUINARIA Y EQUIPO</v>
          </cell>
          <cell r="BS515">
            <v>263015</v>
          </cell>
          <cell r="BT515" t="str">
            <v>MAQUINARIA Y EQUIPO</v>
          </cell>
          <cell r="BZ515">
            <v>520516</v>
          </cell>
          <cell r="CA515" t="str">
            <v>RECARGOS</v>
          </cell>
          <cell r="CB515">
            <v>7142582</v>
          </cell>
          <cell r="CC515">
            <v>611640</v>
          </cell>
          <cell r="CD515">
            <v>0</v>
          </cell>
          <cell r="CE515">
            <v>7754222</v>
          </cell>
        </row>
        <row r="516">
          <cell r="A516">
            <v>263020</v>
          </cell>
          <cell r="B516" t="str">
            <v>EQUIPO DE OFICINA</v>
          </cell>
          <cell r="H516">
            <v>263020</v>
          </cell>
          <cell r="I516" t="str">
            <v>EQUIPO DE OFICINA</v>
          </cell>
          <cell r="O516">
            <v>263020</v>
          </cell>
          <cell r="P516" t="str">
            <v>EQUIPO DE OFICINA</v>
          </cell>
          <cell r="V516">
            <v>263020</v>
          </cell>
          <cell r="W516" t="str">
            <v>EQUIPO DE OFICINA</v>
          </cell>
          <cell r="AC516">
            <v>263020</v>
          </cell>
          <cell r="AD516" t="str">
            <v>EQUIPO DE OFICINA</v>
          </cell>
          <cell r="AJ516">
            <v>263020</v>
          </cell>
          <cell r="AK516" t="str">
            <v>EQUIPO DE OFICINA</v>
          </cell>
          <cell r="AQ516">
            <v>263020</v>
          </cell>
          <cell r="AR516" t="str">
            <v>EQUIPO DE OFICINA</v>
          </cell>
          <cell r="AX516">
            <v>263020</v>
          </cell>
          <cell r="AY516" t="str">
            <v>EQUIPO DE OFICINA</v>
          </cell>
          <cell r="BE516">
            <v>263020</v>
          </cell>
          <cell r="BF516" t="str">
            <v>EQUIPO DE OFICINA</v>
          </cell>
          <cell r="BS516">
            <v>263020</v>
          </cell>
          <cell r="BT516" t="str">
            <v>EQUIPO DE OFICINA</v>
          </cell>
          <cell r="BZ516">
            <v>520517</v>
          </cell>
          <cell r="CA516" t="str">
            <v>DOMINICALES Y FESTIVOS</v>
          </cell>
          <cell r="CB516">
            <v>33240319</v>
          </cell>
          <cell r="CC516">
            <v>3326670</v>
          </cell>
          <cell r="CD516">
            <v>0</v>
          </cell>
          <cell r="CE516">
            <v>36566989</v>
          </cell>
        </row>
        <row r="517">
          <cell r="A517">
            <v>263035</v>
          </cell>
          <cell r="B517" t="str">
            <v>EQUIPO DE HOTELES Y RESTA</v>
          </cell>
          <cell r="H517">
            <v>263035</v>
          </cell>
          <cell r="I517" t="str">
            <v>EQUIPO DE HOTELES Y RESTA</v>
          </cell>
          <cell r="O517">
            <v>263035</v>
          </cell>
          <cell r="P517" t="str">
            <v>EQUIPO DE HOTELES Y RESTA</v>
          </cell>
          <cell r="V517">
            <v>263035</v>
          </cell>
          <cell r="W517" t="str">
            <v>EQUIPO DE HOTELES Y RESTA</v>
          </cell>
          <cell r="AC517">
            <v>263035</v>
          </cell>
          <cell r="AD517" t="str">
            <v>EQUIPO DE HOTELES Y RESTA</v>
          </cell>
          <cell r="AJ517">
            <v>263035</v>
          </cell>
          <cell r="AK517" t="str">
            <v>EQUIPO DE HOTELES Y RESTA</v>
          </cell>
          <cell r="AQ517">
            <v>263035</v>
          </cell>
          <cell r="AR517" t="str">
            <v>EQUIPO DE HOTELES Y RESTA</v>
          </cell>
          <cell r="AX517">
            <v>263035</v>
          </cell>
          <cell r="AY517" t="str">
            <v>EQUIPO DE HOTELES Y RESTA</v>
          </cell>
          <cell r="BE517">
            <v>263035</v>
          </cell>
          <cell r="BF517" t="str">
            <v>EQUIPO DE HOTELES Y RESTA</v>
          </cell>
          <cell r="BS517">
            <v>263035</v>
          </cell>
          <cell r="BT517" t="str">
            <v>EQUIPO DE HOTELES Y RESTA</v>
          </cell>
          <cell r="BZ517">
            <v>520524</v>
          </cell>
          <cell r="CA517" t="str">
            <v>INCAPACIDADES</v>
          </cell>
          <cell r="CB517">
            <v>4348378</v>
          </cell>
          <cell r="CC517">
            <v>294334</v>
          </cell>
          <cell r="CD517">
            <v>0</v>
          </cell>
          <cell r="CE517">
            <v>4642712</v>
          </cell>
        </row>
        <row r="518">
          <cell r="A518">
            <v>263040</v>
          </cell>
          <cell r="B518" t="str">
            <v>FLOTA Y EQUIPO DE TRANSPO</v>
          </cell>
          <cell r="H518">
            <v>263040</v>
          </cell>
          <cell r="I518" t="str">
            <v>FLOTA Y EQUIPO DE TRANSPO</v>
          </cell>
          <cell r="O518">
            <v>263040</v>
          </cell>
          <cell r="P518" t="str">
            <v>FLOTA Y EQUIPO DE TRANSPO</v>
          </cell>
          <cell r="V518">
            <v>263040</v>
          </cell>
          <cell r="W518" t="str">
            <v>FLOTA Y EQUIPO DE TRANSPO</v>
          </cell>
          <cell r="AC518">
            <v>263040</v>
          </cell>
          <cell r="AD518" t="str">
            <v>FLOTA Y EQUIPO DE TRANSPO</v>
          </cell>
          <cell r="AJ518">
            <v>263040</v>
          </cell>
          <cell r="AK518" t="str">
            <v>FLOTA Y EQUIPO DE TRANSPO</v>
          </cell>
          <cell r="AQ518">
            <v>263040</v>
          </cell>
          <cell r="AR518" t="str">
            <v>FLOTA Y EQUIPO DE TRANSPO</v>
          </cell>
          <cell r="AX518">
            <v>263040</v>
          </cell>
          <cell r="AY518" t="str">
            <v>FLOTA Y EQUIPO DE TRANSPO</v>
          </cell>
          <cell r="BE518">
            <v>263040</v>
          </cell>
          <cell r="BF518" t="str">
            <v>FLOTA Y EQUIPO DE TRANSPO</v>
          </cell>
          <cell r="BS518">
            <v>263040</v>
          </cell>
          <cell r="BT518" t="str">
            <v>FLOTA Y EQUIPO DE TRANSPO</v>
          </cell>
          <cell r="BZ518">
            <v>520527</v>
          </cell>
          <cell r="CA518" t="str">
            <v>SUBSIDIO DE TRANSPORTE</v>
          </cell>
          <cell r="CB518">
            <v>20709100</v>
          </cell>
          <cell r="CC518">
            <v>1812200</v>
          </cell>
          <cell r="CD518">
            <v>0</v>
          </cell>
          <cell r="CE518">
            <v>22521300</v>
          </cell>
        </row>
        <row r="519">
          <cell r="A519">
            <v>263095</v>
          </cell>
          <cell r="B519" t="str">
            <v>OTROS</v>
          </cell>
          <cell r="H519">
            <v>263095</v>
          </cell>
          <cell r="I519" t="str">
            <v>OTROS</v>
          </cell>
          <cell r="O519">
            <v>263095</v>
          </cell>
          <cell r="P519" t="str">
            <v>OTROS</v>
          </cell>
          <cell r="V519">
            <v>263095</v>
          </cell>
          <cell r="W519" t="str">
            <v>OTROS</v>
          </cell>
          <cell r="AC519">
            <v>263095</v>
          </cell>
          <cell r="AD519" t="str">
            <v>OTROS</v>
          </cell>
          <cell r="AJ519">
            <v>263095</v>
          </cell>
          <cell r="AK519" t="str">
            <v>OTROS</v>
          </cell>
          <cell r="AQ519">
            <v>263095</v>
          </cell>
          <cell r="AR519" t="str">
            <v>OTROS</v>
          </cell>
          <cell r="AX519">
            <v>263095</v>
          </cell>
          <cell r="AY519" t="str">
            <v>OTROS</v>
          </cell>
          <cell r="BE519">
            <v>263095</v>
          </cell>
          <cell r="BF519" t="str">
            <v>OTROS</v>
          </cell>
          <cell r="BS519">
            <v>263095</v>
          </cell>
          <cell r="BT519" t="str">
            <v>OTROS</v>
          </cell>
          <cell r="BZ519">
            <v>520530</v>
          </cell>
          <cell r="CA519" t="str">
            <v>CESANTIAS</v>
          </cell>
          <cell r="CB519">
            <v>51148827</v>
          </cell>
          <cell r="CC519">
            <v>4963224</v>
          </cell>
          <cell r="CD519">
            <v>7856737</v>
          </cell>
          <cell r="CE519">
            <v>48255314</v>
          </cell>
        </row>
        <row r="520">
          <cell r="A520">
            <v>2635</v>
          </cell>
          <cell r="B520" t="str">
            <v>PARA CONTINGENCIAS</v>
          </cell>
          <cell r="H520">
            <v>2635</v>
          </cell>
          <cell r="I520" t="str">
            <v>PARA CONTINGENCIAS</v>
          </cell>
          <cell r="O520">
            <v>2635</v>
          </cell>
          <cell r="P520" t="str">
            <v>PARA CONTINGENCIAS</v>
          </cell>
          <cell r="V520">
            <v>2635</v>
          </cell>
          <cell r="W520" t="str">
            <v>PARA CONTINGENCIAS</v>
          </cell>
          <cell r="AC520">
            <v>2635</v>
          </cell>
          <cell r="AD520" t="str">
            <v>PARA CONTINGENCIAS</v>
          </cell>
          <cell r="AJ520">
            <v>2635</v>
          </cell>
          <cell r="AK520" t="str">
            <v>PARA CONTINGENCIAS</v>
          </cell>
          <cell r="AQ520">
            <v>2635</v>
          </cell>
          <cell r="AR520" t="str">
            <v>PARA CONTINGENCIAS</v>
          </cell>
          <cell r="AX520">
            <v>2635</v>
          </cell>
          <cell r="AY520" t="str">
            <v>PARA CONTINGENCIAS</v>
          </cell>
          <cell r="BE520">
            <v>2635</v>
          </cell>
          <cell r="BF520" t="str">
            <v>PARA CONTINGENCIAS</v>
          </cell>
          <cell r="BS520">
            <v>2635</v>
          </cell>
          <cell r="BT520" t="str">
            <v>PARA CONTINGENCIAS</v>
          </cell>
          <cell r="BZ520">
            <v>520533</v>
          </cell>
          <cell r="CA520" t="str">
            <v>INTERESES DE CESANTIAS</v>
          </cell>
          <cell r="CB520">
            <v>6996530</v>
          </cell>
          <cell r="CC520">
            <v>663753</v>
          </cell>
          <cell r="CD520">
            <v>2018588</v>
          </cell>
          <cell r="CE520">
            <v>5641695</v>
          </cell>
        </row>
        <row r="521">
          <cell r="A521">
            <v>263505</v>
          </cell>
          <cell r="B521" t="str">
            <v>MULTAS Y SANCIONES AUTORI</v>
          </cell>
          <cell r="H521">
            <v>263505</v>
          </cell>
          <cell r="I521" t="str">
            <v>MULTAS Y SANCIONES AUTORI</v>
          </cell>
          <cell r="O521">
            <v>263505</v>
          </cell>
          <cell r="P521" t="str">
            <v>MULTAS Y SANCIONES AUTORI</v>
          </cell>
          <cell r="V521">
            <v>263505</v>
          </cell>
          <cell r="W521" t="str">
            <v>MULTAS Y SANCIONES AUTORI</v>
          </cell>
          <cell r="AC521">
            <v>263505</v>
          </cell>
          <cell r="AD521" t="str">
            <v>MULTAS Y SANCIONES AUTORI</v>
          </cell>
          <cell r="AJ521">
            <v>263505</v>
          </cell>
          <cell r="AK521" t="str">
            <v>MULTAS Y SANCIONES AUTORI</v>
          </cell>
          <cell r="AQ521">
            <v>263505</v>
          </cell>
          <cell r="AR521" t="str">
            <v>MULTAS Y SANCIONES AUTORI</v>
          </cell>
          <cell r="AX521">
            <v>263505</v>
          </cell>
          <cell r="AY521" t="str">
            <v>MULTAS Y SANCIONES AUTORI</v>
          </cell>
          <cell r="BE521">
            <v>263505</v>
          </cell>
          <cell r="BF521" t="str">
            <v>MULTAS Y SANCIONES AUTORI</v>
          </cell>
          <cell r="BS521">
            <v>263505</v>
          </cell>
          <cell r="BT521" t="str">
            <v>MULTAS Y SANCIONES AUTORI</v>
          </cell>
          <cell r="BZ521">
            <v>520536</v>
          </cell>
          <cell r="CA521" t="str">
            <v>PRIMA DE SERVICIOS</v>
          </cell>
          <cell r="CB521">
            <v>50508680</v>
          </cell>
          <cell r="CC521">
            <v>4963224</v>
          </cell>
          <cell r="CD521">
            <v>7410243</v>
          </cell>
          <cell r="CE521">
            <v>48061661</v>
          </cell>
        </row>
        <row r="522">
          <cell r="A522">
            <v>263510</v>
          </cell>
          <cell r="B522" t="str">
            <v>INTERESES POR MULTAS Y SA</v>
          </cell>
          <cell r="H522">
            <v>263510</v>
          </cell>
          <cell r="I522" t="str">
            <v>INTERESES POR MULTAS Y SA</v>
          </cell>
          <cell r="O522">
            <v>263510</v>
          </cell>
          <cell r="P522" t="str">
            <v>INTERESES POR MULTAS Y SA</v>
          </cell>
          <cell r="V522">
            <v>263510</v>
          </cell>
          <cell r="W522" t="str">
            <v>INTERESES POR MULTAS Y SA</v>
          </cell>
          <cell r="AC522">
            <v>263510</v>
          </cell>
          <cell r="AD522" t="str">
            <v>INTERESES POR MULTAS Y SA</v>
          </cell>
          <cell r="AJ522">
            <v>263510</v>
          </cell>
          <cell r="AK522" t="str">
            <v>INTERESES POR MULTAS Y SA</v>
          </cell>
          <cell r="AQ522">
            <v>263510</v>
          </cell>
          <cell r="AR522" t="str">
            <v>INTERESES POR MULTAS Y SA</v>
          </cell>
          <cell r="AX522">
            <v>263510</v>
          </cell>
          <cell r="AY522" t="str">
            <v>INTERESES POR MULTAS Y SA</v>
          </cell>
          <cell r="BE522">
            <v>263510</v>
          </cell>
          <cell r="BF522" t="str">
            <v>INTERESES POR MULTAS Y SA</v>
          </cell>
          <cell r="BS522">
            <v>263510</v>
          </cell>
          <cell r="BT522" t="str">
            <v>INTERESES POR MULTAS Y SA</v>
          </cell>
          <cell r="BZ522">
            <v>520539</v>
          </cell>
          <cell r="CA522" t="str">
            <v>VACACIONES</v>
          </cell>
          <cell r="CB522">
            <v>27498403</v>
          </cell>
          <cell r="CC522">
            <v>6183788</v>
          </cell>
          <cell r="CD522">
            <v>2800506</v>
          </cell>
          <cell r="CE522">
            <v>30881685</v>
          </cell>
        </row>
        <row r="523">
          <cell r="A523">
            <v>263515</v>
          </cell>
          <cell r="B523" t="str">
            <v>RECLAMOS</v>
          </cell>
          <cell r="H523">
            <v>263515</v>
          </cell>
          <cell r="I523" t="str">
            <v>RECLAMOS</v>
          </cell>
          <cell r="O523">
            <v>263515</v>
          </cell>
          <cell r="P523" t="str">
            <v>RECLAMOS</v>
          </cell>
          <cell r="V523">
            <v>263515</v>
          </cell>
          <cell r="W523" t="str">
            <v>RECLAMOS</v>
          </cell>
          <cell r="AC523">
            <v>263515</v>
          </cell>
          <cell r="AD523" t="str">
            <v>RECLAMOS</v>
          </cell>
          <cell r="AJ523">
            <v>263515</v>
          </cell>
          <cell r="AK523" t="str">
            <v>RECLAMOS</v>
          </cell>
          <cell r="AQ523">
            <v>263515</v>
          </cell>
          <cell r="AR523" t="str">
            <v>RECLAMOS</v>
          </cell>
          <cell r="AX523">
            <v>263515</v>
          </cell>
          <cell r="AY523" t="str">
            <v>RECLAMOS</v>
          </cell>
          <cell r="BE523">
            <v>263515</v>
          </cell>
          <cell r="BF523" t="str">
            <v>RECLAMOS</v>
          </cell>
          <cell r="BS523">
            <v>263515</v>
          </cell>
          <cell r="BT523" t="str">
            <v>RECLAMOS</v>
          </cell>
          <cell r="BZ523">
            <v>520545</v>
          </cell>
          <cell r="CA523" t="str">
            <v>AUXILIOS</v>
          </cell>
          <cell r="CB523">
            <v>140000</v>
          </cell>
          <cell r="CC523">
            <v>0</v>
          </cell>
          <cell r="CD523">
            <v>0</v>
          </cell>
          <cell r="CE523">
            <v>140000</v>
          </cell>
        </row>
        <row r="524">
          <cell r="A524">
            <v>263595</v>
          </cell>
          <cell r="B524" t="str">
            <v>OTROS</v>
          </cell>
          <cell r="H524">
            <v>263595</v>
          </cell>
          <cell r="I524" t="str">
            <v>OTROS</v>
          </cell>
          <cell r="O524">
            <v>263595</v>
          </cell>
          <cell r="P524" t="str">
            <v>OTROS</v>
          </cell>
          <cell r="V524">
            <v>263595</v>
          </cell>
          <cell r="W524" t="str">
            <v>OTROS</v>
          </cell>
          <cell r="AC524">
            <v>263595</v>
          </cell>
          <cell r="AD524" t="str">
            <v>OTROS</v>
          </cell>
          <cell r="AJ524">
            <v>263595</v>
          </cell>
          <cell r="AK524" t="str">
            <v>OTROS</v>
          </cell>
          <cell r="AQ524">
            <v>263595</v>
          </cell>
          <cell r="AR524" t="str">
            <v>OTROS</v>
          </cell>
          <cell r="AX524">
            <v>263595</v>
          </cell>
          <cell r="AY524" t="str">
            <v>OTROS</v>
          </cell>
          <cell r="BE524">
            <v>263595</v>
          </cell>
          <cell r="BF524" t="str">
            <v>OTROS</v>
          </cell>
          <cell r="BS524">
            <v>263595</v>
          </cell>
          <cell r="BT524" t="str">
            <v>OTROS</v>
          </cell>
          <cell r="BZ524">
            <v>52054503</v>
          </cell>
          <cell r="CA524" t="str">
            <v>De Defunción</v>
          </cell>
          <cell r="CB524">
            <v>140000</v>
          </cell>
          <cell r="CC524">
            <v>0</v>
          </cell>
          <cell r="CD524">
            <v>0</v>
          </cell>
          <cell r="CE524">
            <v>140000</v>
          </cell>
        </row>
        <row r="525">
          <cell r="A525">
            <v>2640</v>
          </cell>
          <cell r="B525" t="str">
            <v>PARA OBLIGACIONES EE GARA</v>
          </cell>
          <cell r="H525">
            <v>2640</v>
          </cell>
          <cell r="I525" t="str">
            <v>PARA OBLIGACIONES EE GARA</v>
          </cell>
          <cell r="O525">
            <v>2640</v>
          </cell>
          <cell r="P525" t="str">
            <v>PARA OBLIGACIONES EE GARA</v>
          </cell>
          <cell r="V525">
            <v>2640</v>
          </cell>
          <cell r="W525" t="str">
            <v>PARA OBLIGACIONES EE GARA</v>
          </cell>
          <cell r="AC525">
            <v>2640</v>
          </cell>
          <cell r="AD525" t="str">
            <v>PARA OBLIGACIONES EE GARA</v>
          </cell>
          <cell r="AJ525">
            <v>2640</v>
          </cell>
          <cell r="AK525" t="str">
            <v>PARA OBLIGACIONES EE GARA</v>
          </cell>
          <cell r="AQ525">
            <v>2640</v>
          </cell>
          <cell r="AR525" t="str">
            <v>PARA OBLIGACIONES EE GARA</v>
          </cell>
          <cell r="AX525">
            <v>2640</v>
          </cell>
          <cell r="AY525" t="str">
            <v>PARA OBLIGACIONES EE GARA</v>
          </cell>
          <cell r="BE525">
            <v>2640</v>
          </cell>
          <cell r="BF525" t="str">
            <v>PARA OBLIGACIONES EE GARA</v>
          </cell>
          <cell r="BS525">
            <v>2640</v>
          </cell>
          <cell r="BT525" t="str">
            <v>PARA OBLIGACIONES EE GARA</v>
          </cell>
          <cell r="BZ525">
            <v>520548</v>
          </cell>
          <cell r="CA525" t="str">
            <v>BONIFICACIONES</v>
          </cell>
          <cell r="CB525">
            <v>14033521</v>
          </cell>
          <cell r="CC525">
            <v>10156933</v>
          </cell>
          <cell r="CD525">
            <v>7862000</v>
          </cell>
          <cell r="CE525">
            <v>16328454</v>
          </cell>
        </row>
        <row r="526">
          <cell r="A526">
            <v>264005</v>
          </cell>
          <cell r="B526" t="str">
            <v>LABORALES</v>
          </cell>
          <cell r="H526">
            <v>264005</v>
          </cell>
          <cell r="I526" t="str">
            <v>LABORALES</v>
          </cell>
          <cell r="O526">
            <v>264005</v>
          </cell>
          <cell r="P526" t="str">
            <v>LABORALES</v>
          </cell>
          <cell r="V526">
            <v>264005</v>
          </cell>
          <cell r="W526" t="str">
            <v>LABORALES</v>
          </cell>
          <cell r="AC526">
            <v>264005</v>
          </cell>
          <cell r="AD526" t="str">
            <v>LABORALES</v>
          </cell>
          <cell r="AJ526">
            <v>264005</v>
          </cell>
          <cell r="AK526" t="str">
            <v>LABORALES</v>
          </cell>
          <cell r="AQ526">
            <v>264005</v>
          </cell>
          <cell r="AR526" t="str">
            <v>LABORALES</v>
          </cell>
          <cell r="AX526">
            <v>264005</v>
          </cell>
          <cell r="AY526" t="str">
            <v>LABORALES</v>
          </cell>
          <cell r="BE526">
            <v>264005</v>
          </cell>
          <cell r="BF526" t="str">
            <v>LABORALES</v>
          </cell>
          <cell r="BS526">
            <v>264005</v>
          </cell>
          <cell r="BT526" t="str">
            <v>LABORALES</v>
          </cell>
          <cell r="BZ526">
            <v>520551</v>
          </cell>
          <cell r="CA526" t="str">
            <v>DOTACION Y SUMINISTRO A TRABAJADORE</v>
          </cell>
          <cell r="CB526">
            <v>0</v>
          </cell>
          <cell r="CC526">
            <v>25612697</v>
          </cell>
          <cell r="CD526">
            <v>0</v>
          </cell>
          <cell r="CE526">
            <v>25612697</v>
          </cell>
        </row>
        <row r="527">
          <cell r="A527">
            <v>264010</v>
          </cell>
          <cell r="B527" t="str">
            <v>CIVILES</v>
          </cell>
          <cell r="H527">
            <v>264010</v>
          </cell>
          <cell r="I527" t="str">
            <v>CIVILES</v>
          </cell>
          <cell r="O527">
            <v>264010</v>
          </cell>
          <cell r="P527" t="str">
            <v>CIVILES</v>
          </cell>
          <cell r="V527">
            <v>264010</v>
          </cell>
          <cell r="W527" t="str">
            <v>CIVILES</v>
          </cell>
          <cell r="AC527">
            <v>264010</v>
          </cell>
          <cell r="AD527" t="str">
            <v>CIVILES</v>
          </cell>
          <cell r="AJ527">
            <v>264010</v>
          </cell>
          <cell r="AK527" t="str">
            <v>CIVILES</v>
          </cell>
          <cell r="AQ527">
            <v>264010</v>
          </cell>
          <cell r="AR527" t="str">
            <v>CIVILES</v>
          </cell>
          <cell r="AX527">
            <v>264010</v>
          </cell>
          <cell r="AY527" t="str">
            <v>CIVILES</v>
          </cell>
          <cell r="BE527">
            <v>264010</v>
          </cell>
          <cell r="BF527" t="str">
            <v>CIVILES</v>
          </cell>
          <cell r="BS527">
            <v>264010</v>
          </cell>
          <cell r="BT527" t="str">
            <v>CIVILES</v>
          </cell>
          <cell r="BZ527">
            <v>520568</v>
          </cell>
          <cell r="CA527" t="str">
            <v>APORTES AM. RIESGOS PROFES. (A.R.P.)</v>
          </cell>
          <cell r="CB527">
            <v>4598300</v>
          </cell>
          <cell r="CC527">
            <v>373200</v>
          </cell>
          <cell r="CD527">
            <v>0</v>
          </cell>
          <cell r="CE527">
            <v>4971500</v>
          </cell>
        </row>
        <row r="528">
          <cell r="A528">
            <v>264015</v>
          </cell>
          <cell r="B528" t="str">
            <v>PENALES</v>
          </cell>
          <cell r="H528">
            <v>264015</v>
          </cell>
          <cell r="I528" t="str">
            <v>PENALES</v>
          </cell>
          <cell r="O528">
            <v>264015</v>
          </cell>
          <cell r="P528" t="str">
            <v>PENALES</v>
          </cell>
          <cell r="V528">
            <v>264015</v>
          </cell>
          <cell r="W528" t="str">
            <v>PENALES</v>
          </cell>
          <cell r="AC528">
            <v>264015</v>
          </cell>
          <cell r="AD528" t="str">
            <v>PENALES</v>
          </cell>
          <cell r="AJ528">
            <v>264015</v>
          </cell>
          <cell r="AK528" t="str">
            <v>PENALES</v>
          </cell>
          <cell r="AQ528">
            <v>264015</v>
          </cell>
          <cell r="AR528" t="str">
            <v>PENALES</v>
          </cell>
          <cell r="AX528">
            <v>264015</v>
          </cell>
          <cell r="AY528" t="str">
            <v>PENALES</v>
          </cell>
          <cell r="BE528">
            <v>264015</v>
          </cell>
          <cell r="BF528" t="str">
            <v>PENALES</v>
          </cell>
          <cell r="BS528">
            <v>264015</v>
          </cell>
          <cell r="BT528" t="str">
            <v>PENALES</v>
          </cell>
          <cell r="BZ528">
            <v>520569</v>
          </cell>
          <cell r="CA528" t="str">
            <v>APORTES A ENT. PROMOTORAS SALUD (E.P.S.)</v>
          </cell>
          <cell r="CB528">
            <v>45941414</v>
          </cell>
          <cell r="CC528">
            <v>4443000</v>
          </cell>
          <cell r="CD528">
            <v>0</v>
          </cell>
          <cell r="CE528">
            <v>50384414</v>
          </cell>
        </row>
        <row r="529">
          <cell r="A529">
            <v>264020</v>
          </cell>
          <cell r="B529" t="str">
            <v>ADMINISTRATIVOS</v>
          </cell>
          <cell r="H529">
            <v>264020</v>
          </cell>
          <cell r="I529" t="str">
            <v>ADMINISTRATIVOS</v>
          </cell>
          <cell r="O529">
            <v>264020</v>
          </cell>
          <cell r="P529" t="str">
            <v>ADMINISTRATIVOS</v>
          </cell>
          <cell r="V529">
            <v>264020</v>
          </cell>
          <cell r="W529" t="str">
            <v>ADMINISTRATIVOS</v>
          </cell>
          <cell r="AC529">
            <v>264020</v>
          </cell>
          <cell r="AD529" t="str">
            <v>ADMINISTRATIVOS</v>
          </cell>
          <cell r="AJ529">
            <v>264020</v>
          </cell>
          <cell r="AK529" t="str">
            <v>ADMINISTRATIVOS</v>
          </cell>
          <cell r="AQ529">
            <v>264020</v>
          </cell>
          <cell r="AR529" t="str">
            <v>ADMINISTRATIVOS</v>
          </cell>
          <cell r="AX529">
            <v>264020</v>
          </cell>
          <cell r="AY529" t="str">
            <v>ADMINISTRATIVOS</v>
          </cell>
          <cell r="BE529">
            <v>264020</v>
          </cell>
          <cell r="BF529" t="str">
            <v>ADMINISTRATIVOS</v>
          </cell>
          <cell r="BS529">
            <v>264020</v>
          </cell>
          <cell r="BT529" t="str">
            <v>ADMINISTRATIVOS</v>
          </cell>
          <cell r="BZ529">
            <v>520570</v>
          </cell>
          <cell r="CA529" t="str">
            <v>APORTES A FONDOS DE PENSIONES</v>
          </cell>
          <cell r="CB529">
            <v>60749397</v>
          </cell>
          <cell r="CC529">
            <v>5889800</v>
          </cell>
          <cell r="CD529">
            <v>0</v>
          </cell>
          <cell r="CE529">
            <v>66639197</v>
          </cell>
        </row>
        <row r="530">
          <cell r="A530">
            <v>264025</v>
          </cell>
          <cell r="B530" t="str">
            <v>COMERCIALES</v>
          </cell>
          <cell r="H530">
            <v>264025</v>
          </cell>
          <cell r="I530" t="str">
            <v>COMERCIALES</v>
          </cell>
          <cell r="O530">
            <v>264025</v>
          </cell>
          <cell r="P530" t="str">
            <v>COMERCIALES</v>
          </cell>
          <cell r="V530">
            <v>264025</v>
          </cell>
          <cell r="W530" t="str">
            <v>COMERCIALES</v>
          </cell>
          <cell r="AC530">
            <v>264025</v>
          </cell>
          <cell r="AD530" t="str">
            <v>COMERCIALES</v>
          </cell>
          <cell r="AJ530">
            <v>264025</v>
          </cell>
          <cell r="AK530" t="str">
            <v>COMERCIALES</v>
          </cell>
          <cell r="AQ530">
            <v>264025</v>
          </cell>
          <cell r="AR530" t="str">
            <v>COMERCIALES</v>
          </cell>
          <cell r="AX530">
            <v>264025</v>
          </cell>
          <cell r="AY530" t="str">
            <v>COMERCIALES</v>
          </cell>
          <cell r="BE530">
            <v>264025</v>
          </cell>
          <cell r="BF530" t="str">
            <v>COMERCIALES</v>
          </cell>
          <cell r="BS530">
            <v>264025</v>
          </cell>
          <cell r="BT530" t="str">
            <v>COMERCIALES</v>
          </cell>
          <cell r="BZ530">
            <v>520572</v>
          </cell>
          <cell r="CA530" t="str">
            <v>APORTES A CAJAS DE COMPENSACION</v>
          </cell>
          <cell r="CB530">
            <v>21121820</v>
          </cell>
          <cell r="CC530">
            <v>1896100</v>
          </cell>
          <cell r="CD530">
            <v>0</v>
          </cell>
          <cell r="CE530">
            <v>23017920</v>
          </cell>
        </row>
        <row r="531">
          <cell r="A531">
            <v>264095</v>
          </cell>
          <cell r="B531" t="str">
            <v>OTROS</v>
          </cell>
          <cell r="H531">
            <v>264095</v>
          </cell>
          <cell r="I531" t="str">
            <v>OTROS</v>
          </cell>
          <cell r="O531">
            <v>264095</v>
          </cell>
          <cell r="P531" t="str">
            <v>OTROS</v>
          </cell>
          <cell r="V531">
            <v>264095</v>
          </cell>
          <cell r="W531" t="str">
            <v>OTROS</v>
          </cell>
          <cell r="AC531">
            <v>264095</v>
          </cell>
          <cell r="AD531" t="str">
            <v>OTROS</v>
          </cell>
          <cell r="AJ531">
            <v>264095</v>
          </cell>
          <cell r="AK531" t="str">
            <v>OTROS</v>
          </cell>
          <cell r="AQ531">
            <v>264095</v>
          </cell>
          <cell r="AR531" t="str">
            <v>OTROS</v>
          </cell>
          <cell r="AX531">
            <v>264095</v>
          </cell>
          <cell r="AY531" t="str">
            <v>OTROS</v>
          </cell>
          <cell r="BE531">
            <v>264095</v>
          </cell>
          <cell r="BF531" t="str">
            <v>OTROS</v>
          </cell>
          <cell r="BS531">
            <v>264095</v>
          </cell>
          <cell r="BT531" t="str">
            <v>OTROS</v>
          </cell>
          <cell r="BZ531">
            <v>520575</v>
          </cell>
          <cell r="CA531" t="str">
            <v>APORTES A I.C.B.F.</v>
          </cell>
          <cell r="CB531">
            <v>15840250</v>
          </cell>
          <cell r="CC531">
            <v>1422000</v>
          </cell>
          <cell r="CD531">
            <v>0</v>
          </cell>
          <cell r="CE531">
            <v>17262250</v>
          </cell>
        </row>
        <row r="532">
          <cell r="A532">
            <v>2695</v>
          </cell>
          <cell r="B532" t="str">
            <v>PROVISIONES DIVERSAS</v>
          </cell>
          <cell r="H532">
            <v>2695</v>
          </cell>
          <cell r="I532" t="str">
            <v>PROVISIONES DIVERSAS</v>
          </cell>
          <cell r="O532">
            <v>2695</v>
          </cell>
          <cell r="P532" t="str">
            <v>PROVISIONES DIVERSAS</v>
          </cell>
          <cell r="V532">
            <v>2695</v>
          </cell>
          <cell r="W532" t="str">
            <v>PROVISIONES DIVERSAS</v>
          </cell>
          <cell r="AC532">
            <v>2695</v>
          </cell>
          <cell r="AD532" t="str">
            <v>PROVISIONES DIVERSAS</v>
          </cell>
          <cell r="AJ532">
            <v>2695</v>
          </cell>
          <cell r="AK532" t="str">
            <v>PROVISIONES DIVERSAS</v>
          </cell>
          <cell r="AQ532">
            <v>2695</v>
          </cell>
          <cell r="AR532" t="str">
            <v>PROVISIONES DIVERSAS</v>
          </cell>
          <cell r="AX532">
            <v>2695</v>
          </cell>
          <cell r="AY532" t="str">
            <v>PROVISIONES DIVERSAS</v>
          </cell>
          <cell r="BE532">
            <v>2695</v>
          </cell>
          <cell r="BF532" t="str">
            <v>PROVISIONES DIVERSAS</v>
          </cell>
          <cell r="BS532">
            <v>2695</v>
          </cell>
          <cell r="BT532" t="str">
            <v>PROVISIONES DIVERSAS</v>
          </cell>
          <cell r="BZ532">
            <v>520578</v>
          </cell>
          <cell r="CA532" t="str">
            <v>SENA</v>
          </cell>
          <cell r="CB532">
            <v>10558380</v>
          </cell>
          <cell r="CC532">
            <v>947800</v>
          </cell>
          <cell r="CD532">
            <v>0</v>
          </cell>
          <cell r="CE532">
            <v>11506180</v>
          </cell>
        </row>
        <row r="533">
          <cell r="A533">
            <v>269520</v>
          </cell>
          <cell r="B533" t="str">
            <v>PARA OPERACION</v>
          </cell>
          <cell r="H533">
            <v>269520</v>
          </cell>
          <cell r="I533" t="str">
            <v>PARA OPERACION</v>
          </cell>
          <cell r="O533">
            <v>269520</v>
          </cell>
          <cell r="P533" t="str">
            <v>PARA OPERACION</v>
          </cell>
          <cell r="V533">
            <v>269520</v>
          </cell>
          <cell r="W533" t="str">
            <v>PARA OPERACION</v>
          </cell>
          <cell r="AC533">
            <v>269520</v>
          </cell>
          <cell r="AD533" t="str">
            <v>PARA OPERACION</v>
          </cell>
          <cell r="AJ533">
            <v>269520</v>
          </cell>
          <cell r="AK533" t="str">
            <v>PARA OPERACION</v>
          </cell>
          <cell r="AQ533">
            <v>269520</v>
          </cell>
          <cell r="AR533" t="str">
            <v>PARA OPERACION</v>
          </cell>
          <cell r="AX533">
            <v>269520</v>
          </cell>
          <cell r="AY533" t="str">
            <v>PARA OPERACION</v>
          </cell>
          <cell r="BE533">
            <v>269520</v>
          </cell>
          <cell r="BF533" t="str">
            <v>PARA OPERACION</v>
          </cell>
          <cell r="BS533">
            <v>269520</v>
          </cell>
          <cell r="BT533" t="str">
            <v>PARA OPERACION</v>
          </cell>
          <cell r="BZ533">
            <v>52057801</v>
          </cell>
          <cell r="CA533" t="str">
            <v>Aportes al SENA</v>
          </cell>
          <cell r="CB533">
            <v>10558380</v>
          </cell>
          <cell r="CC533">
            <v>947800</v>
          </cell>
          <cell r="CD533">
            <v>0</v>
          </cell>
          <cell r="CE533">
            <v>11506180</v>
          </cell>
        </row>
        <row r="534">
          <cell r="A534">
            <v>26952001</v>
          </cell>
          <cell r="B534" t="str">
            <v>Lencería</v>
          </cell>
          <cell r="H534">
            <v>26952001</v>
          </cell>
          <cell r="I534" t="str">
            <v>Lencería</v>
          </cell>
          <cell r="O534">
            <v>26952001</v>
          </cell>
          <cell r="P534" t="str">
            <v>Lencería</v>
          </cell>
          <cell r="V534">
            <v>26952001</v>
          </cell>
          <cell r="W534" t="str">
            <v>Lencería</v>
          </cell>
          <cell r="AC534">
            <v>26952001</v>
          </cell>
          <cell r="AD534" t="str">
            <v>Lencería</v>
          </cell>
          <cell r="AJ534">
            <v>26952001</v>
          </cell>
          <cell r="AK534" t="str">
            <v>Lencería</v>
          </cell>
          <cell r="AQ534">
            <v>26952001</v>
          </cell>
          <cell r="AR534" t="str">
            <v>Lencería</v>
          </cell>
          <cell r="AX534">
            <v>26952001</v>
          </cell>
          <cell r="AY534" t="str">
            <v>Lencería</v>
          </cell>
          <cell r="BE534">
            <v>26952001</v>
          </cell>
          <cell r="BF534" t="str">
            <v>Lencería</v>
          </cell>
          <cell r="BS534">
            <v>26952001</v>
          </cell>
          <cell r="BT534" t="str">
            <v>Lencería</v>
          </cell>
          <cell r="BZ534">
            <v>520584</v>
          </cell>
          <cell r="CA534" t="str">
            <v>GASTOS MEDICOS Y DROGAS</v>
          </cell>
          <cell r="CB534">
            <v>876609.46</v>
          </cell>
          <cell r="CC534">
            <v>11900</v>
          </cell>
          <cell r="CD534">
            <v>0</v>
          </cell>
          <cell r="CE534">
            <v>888509.46</v>
          </cell>
        </row>
        <row r="535">
          <cell r="A535">
            <v>26952002</v>
          </cell>
          <cell r="B535" t="str">
            <v>Loza</v>
          </cell>
          <cell r="H535">
            <v>26952002</v>
          </cell>
          <cell r="I535" t="str">
            <v>Loza</v>
          </cell>
          <cell r="O535">
            <v>26952002</v>
          </cell>
          <cell r="P535" t="str">
            <v>Loza</v>
          </cell>
          <cell r="V535">
            <v>26952002</v>
          </cell>
          <cell r="W535" t="str">
            <v>Loza</v>
          </cell>
          <cell r="AC535">
            <v>26952002</v>
          </cell>
          <cell r="AD535" t="str">
            <v>Loza</v>
          </cell>
          <cell r="AJ535">
            <v>26952002</v>
          </cell>
          <cell r="AK535" t="str">
            <v>Loza</v>
          </cell>
          <cell r="AQ535">
            <v>26952002</v>
          </cell>
          <cell r="AR535" t="str">
            <v>Loza</v>
          </cell>
          <cell r="AX535">
            <v>26952002</v>
          </cell>
          <cell r="AY535" t="str">
            <v>Loza</v>
          </cell>
          <cell r="BE535">
            <v>26952002</v>
          </cell>
          <cell r="BF535" t="str">
            <v>Loza</v>
          </cell>
          <cell r="BS535">
            <v>26952002</v>
          </cell>
          <cell r="BT535" t="str">
            <v>Loza</v>
          </cell>
          <cell r="BZ535">
            <v>520595</v>
          </cell>
          <cell r="CA535" t="str">
            <v>OTROS</v>
          </cell>
          <cell r="CB535">
            <v>0</v>
          </cell>
          <cell r="CC535">
            <v>0</v>
          </cell>
          <cell r="CD535">
            <v>0</v>
          </cell>
          <cell r="CE535">
            <v>0</v>
          </cell>
        </row>
        <row r="536">
          <cell r="A536">
            <v>26952003</v>
          </cell>
          <cell r="B536" t="str">
            <v>Cristalería</v>
          </cell>
          <cell r="H536">
            <v>26952003</v>
          </cell>
          <cell r="I536" t="str">
            <v>Cristalería</v>
          </cell>
          <cell r="O536">
            <v>26952003</v>
          </cell>
          <cell r="P536" t="str">
            <v>Cristalería</v>
          </cell>
          <cell r="V536">
            <v>26952003</v>
          </cell>
          <cell r="W536" t="str">
            <v>Cristalería</v>
          </cell>
          <cell r="AC536">
            <v>26952003</v>
          </cell>
          <cell r="AD536" t="str">
            <v>Cristalería</v>
          </cell>
          <cell r="AJ536">
            <v>26952003</v>
          </cell>
          <cell r="AK536" t="str">
            <v>Cristalería</v>
          </cell>
          <cell r="AQ536">
            <v>26952003</v>
          </cell>
          <cell r="AR536" t="str">
            <v>Cristalería</v>
          </cell>
          <cell r="AX536">
            <v>26952003</v>
          </cell>
          <cell r="AY536" t="str">
            <v>Cristalería</v>
          </cell>
          <cell r="BE536">
            <v>26952003</v>
          </cell>
          <cell r="BF536" t="str">
            <v>Cristalería</v>
          </cell>
          <cell r="BS536">
            <v>26952003</v>
          </cell>
          <cell r="BT536" t="str">
            <v>Cristalería</v>
          </cell>
          <cell r="BZ536">
            <v>5220</v>
          </cell>
          <cell r="CA536" t="str">
            <v>ARRENDAMIENTOS</v>
          </cell>
          <cell r="CB536">
            <v>172577450</v>
          </cell>
          <cell r="CC536">
            <v>13427406</v>
          </cell>
          <cell r="CD536">
            <v>0</v>
          </cell>
          <cell r="CE536">
            <v>186004856</v>
          </cell>
        </row>
        <row r="537">
          <cell r="A537">
            <v>26952004</v>
          </cell>
          <cell r="B537" t="str">
            <v>Platería</v>
          </cell>
          <cell r="H537">
            <v>26952004</v>
          </cell>
          <cell r="I537" t="str">
            <v>Platería</v>
          </cell>
          <cell r="O537">
            <v>26952004</v>
          </cell>
          <cell r="P537" t="str">
            <v>Platería</v>
          </cell>
          <cell r="V537">
            <v>26952004</v>
          </cell>
          <cell r="W537" t="str">
            <v>Platería</v>
          </cell>
          <cell r="AC537">
            <v>26952004</v>
          </cell>
          <cell r="AD537" t="str">
            <v>Platería</v>
          </cell>
          <cell r="AJ537">
            <v>26952004</v>
          </cell>
          <cell r="AK537" t="str">
            <v>Platería</v>
          </cell>
          <cell r="AQ537">
            <v>26952004</v>
          </cell>
          <cell r="AR537" t="str">
            <v>Platería</v>
          </cell>
          <cell r="AX537">
            <v>26952004</v>
          </cell>
          <cell r="AY537" t="str">
            <v>Platería</v>
          </cell>
          <cell r="BE537">
            <v>26952004</v>
          </cell>
          <cell r="BF537" t="str">
            <v>Platería</v>
          </cell>
          <cell r="BS537">
            <v>26952004</v>
          </cell>
          <cell r="BT537" t="str">
            <v>Platería</v>
          </cell>
          <cell r="BZ537">
            <v>522010</v>
          </cell>
          <cell r="CA537" t="str">
            <v>CONSTRUCCIONES Y EDIFICACIONES</v>
          </cell>
          <cell r="CB537">
            <v>0</v>
          </cell>
          <cell r="CC537">
            <v>0</v>
          </cell>
          <cell r="CD537">
            <v>0</v>
          </cell>
          <cell r="CE537">
            <v>0</v>
          </cell>
        </row>
        <row r="538">
          <cell r="A538">
            <v>26952005</v>
          </cell>
          <cell r="B538" t="str">
            <v>Cubiertería</v>
          </cell>
          <cell r="H538">
            <v>26952005</v>
          </cell>
          <cell r="I538" t="str">
            <v>Cubiertería</v>
          </cell>
          <cell r="O538">
            <v>26952005</v>
          </cell>
          <cell r="P538" t="str">
            <v>Cubiertería</v>
          </cell>
          <cell r="V538">
            <v>26952005</v>
          </cell>
          <cell r="W538" t="str">
            <v>Cubiertería</v>
          </cell>
          <cell r="AC538">
            <v>26952005</v>
          </cell>
          <cell r="AD538" t="str">
            <v>Cubiertería</v>
          </cell>
          <cell r="AJ538">
            <v>26952005</v>
          </cell>
          <cell r="AK538" t="str">
            <v>Cubiertería</v>
          </cell>
          <cell r="AQ538">
            <v>26952005</v>
          </cell>
          <cell r="AR538" t="str">
            <v>Cubiertería</v>
          </cell>
          <cell r="AX538">
            <v>26952005</v>
          </cell>
          <cell r="AY538" t="str">
            <v>Cubiertería</v>
          </cell>
          <cell r="BE538">
            <v>26952005</v>
          </cell>
          <cell r="BF538" t="str">
            <v>Cubiertería</v>
          </cell>
          <cell r="BS538">
            <v>26952005</v>
          </cell>
          <cell r="BT538" t="str">
            <v>Cubiertería</v>
          </cell>
          <cell r="BZ538">
            <v>522035</v>
          </cell>
          <cell r="CA538" t="str">
            <v>EQUIPO DE HOTELES Y RESTAURANTES</v>
          </cell>
          <cell r="CB538">
            <v>172577450</v>
          </cell>
          <cell r="CC538">
            <v>13427406</v>
          </cell>
          <cell r="CD538">
            <v>0</v>
          </cell>
          <cell r="CE538">
            <v>186004856</v>
          </cell>
        </row>
        <row r="539">
          <cell r="A539">
            <v>26952006</v>
          </cell>
          <cell r="B539" t="str">
            <v>Implementos de Habitación</v>
          </cell>
          <cell r="H539">
            <v>26952006</v>
          </cell>
          <cell r="I539" t="str">
            <v>Implementos de Habitación</v>
          </cell>
          <cell r="O539">
            <v>26952006</v>
          </cell>
          <cell r="P539" t="str">
            <v>Implementos de Habitación</v>
          </cell>
          <cell r="V539">
            <v>26952006</v>
          </cell>
          <cell r="W539" t="str">
            <v>Implementos de Habitación</v>
          </cell>
          <cell r="AC539">
            <v>26952006</v>
          </cell>
          <cell r="AD539" t="str">
            <v>Implementos de Habitación</v>
          </cell>
          <cell r="AJ539">
            <v>26952006</v>
          </cell>
          <cell r="AK539" t="str">
            <v>Implementos de Habitación</v>
          </cell>
          <cell r="AQ539">
            <v>26952006</v>
          </cell>
          <cell r="AR539" t="str">
            <v>Implementos de Habitación</v>
          </cell>
          <cell r="AX539">
            <v>26952006</v>
          </cell>
          <cell r="AY539" t="str">
            <v>Implementos de Habitación</v>
          </cell>
          <cell r="BE539">
            <v>26952006</v>
          </cell>
          <cell r="BF539" t="str">
            <v>Implementos de Habitación</v>
          </cell>
          <cell r="BS539">
            <v>26952006</v>
          </cell>
          <cell r="BT539" t="str">
            <v>Implementos de Habitación</v>
          </cell>
          <cell r="BZ539">
            <v>5225</v>
          </cell>
          <cell r="CA539" t="str">
            <v>CONTRIBUCIONES Y AFILIACIONES</v>
          </cell>
          <cell r="CB539">
            <v>7474400</v>
          </cell>
          <cell r="CC539">
            <v>2167380</v>
          </cell>
          <cell r="CD539">
            <v>1127058</v>
          </cell>
          <cell r="CE539">
            <v>8514722</v>
          </cell>
        </row>
        <row r="540">
          <cell r="A540">
            <v>26952007</v>
          </cell>
          <cell r="B540" t="str">
            <v>Cortinas y Tapetes</v>
          </cell>
          <cell r="H540">
            <v>26952007</v>
          </cell>
          <cell r="I540" t="str">
            <v>Cortinas y Tapetes</v>
          </cell>
          <cell r="O540">
            <v>26952007</v>
          </cell>
          <cell r="P540" t="str">
            <v>Cortinas y Tapetes</v>
          </cell>
          <cell r="V540">
            <v>26952007</v>
          </cell>
          <cell r="W540" t="str">
            <v>Cortinas y Tapetes</v>
          </cell>
          <cell r="AC540">
            <v>26952007</v>
          </cell>
          <cell r="AD540" t="str">
            <v>Cortinas y Tapetes</v>
          </cell>
          <cell r="AJ540">
            <v>26952007</v>
          </cell>
          <cell r="AK540" t="str">
            <v>Cortinas y Tapetes</v>
          </cell>
          <cell r="AQ540">
            <v>26952007</v>
          </cell>
          <cell r="AR540" t="str">
            <v>Cortinas y Tapetes</v>
          </cell>
          <cell r="AX540">
            <v>26952007</v>
          </cell>
          <cell r="AY540" t="str">
            <v>Cortinas y Tapetes</v>
          </cell>
          <cell r="BE540">
            <v>26952007</v>
          </cell>
          <cell r="BF540" t="str">
            <v>Cortinas y Tapetes</v>
          </cell>
          <cell r="BS540">
            <v>26952007</v>
          </cell>
          <cell r="BT540" t="str">
            <v>Cortinas y Tapetes</v>
          </cell>
          <cell r="BZ540">
            <v>522505</v>
          </cell>
          <cell r="CA540" t="str">
            <v>CONTRIBUCIONES</v>
          </cell>
          <cell r="CB540">
            <v>0</v>
          </cell>
          <cell r="CC540">
            <v>0</v>
          </cell>
          <cell r="CD540">
            <v>0</v>
          </cell>
          <cell r="CE540">
            <v>0</v>
          </cell>
        </row>
        <row r="541">
          <cell r="A541">
            <v>26952008</v>
          </cell>
          <cell r="B541" t="str">
            <v>Uniformes</v>
          </cell>
          <cell r="H541">
            <v>26952008</v>
          </cell>
          <cell r="I541" t="str">
            <v>Uniformes</v>
          </cell>
          <cell r="O541">
            <v>26952008</v>
          </cell>
          <cell r="P541" t="str">
            <v>Uniformes</v>
          </cell>
          <cell r="V541">
            <v>26952008</v>
          </cell>
          <cell r="W541" t="str">
            <v>Uniformes</v>
          </cell>
          <cell r="AC541">
            <v>26952008</v>
          </cell>
          <cell r="AD541" t="str">
            <v>Uniformes</v>
          </cell>
          <cell r="AJ541">
            <v>26952008</v>
          </cell>
          <cell r="AK541" t="str">
            <v>Uniformes</v>
          </cell>
          <cell r="AQ541">
            <v>26952008</v>
          </cell>
          <cell r="AR541" t="str">
            <v>Uniformes</v>
          </cell>
          <cell r="AX541">
            <v>26952008</v>
          </cell>
          <cell r="AY541" t="str">
            <v>Uniformes</v>
          </cell>
          <cell r="BE541">
            <v>26952008</v>
          </cell>
          <cell r="BF541" t="str">
            <v>Uniformes</v>
          </cell>
          <cell r="BS541">
            <v>26952008</v>
          </cell>
          <cell r="BT541" t="str">
            <v>Uniformes</v>
          </cell>
          <cell r="BZ541">
            <v>522510</v>
          </cell>
          <cell r="CA541" t="str">
            <v>AFILIACIONES Y SOSTENIMIENTO</v>
          </cell>
          <cell r="CB541">
            <v>7474400</v>
          </cell>
          <cell r="CC541">
            <v>2167380</v>
          </cell>
          <cell r="CD541">
            <v>1127058</v>
          </cell>
          <cell r="CE541">
            <v>8514722</v>
          </cell>
        </row>
        <row r="542">
          <cell r="A542">
            <v>27</v>
          </cell>
          <cell r="B542" t="str">
            <v>DIFERIDOS</v>
          </cell>
          <cell r="H542">
            <v>27</v>
          </cell>
          <cell r="I542" t="str">
            <v>DIFERIDOS</v>
          </cell>
          <cell r="O542">
            <v>27</v>
          </cell>
          <cell r="P542" t="str">
            <v>DIFERIDOS</v>
          </cell>
          <cell r="V542">
            <v>27</v>
          </cell>
          <cell r="W542" t="str">
            <v>DIFERIDOS</v>
          </cell>
          <cell r="AC542">
            <v>27</v>
          </cell>
          <cell r="AD542" t="str">
            <v>DIFERIDOS</v>
          </cell>
          <cell r="AJ542">
            <v>27</v>
          </cell>
          <cell r="AK542" t="str">
            <v>DIFERIDOS</v>
          </cell>
          <cell r="AQ542">
            <v>27</v>
          </cell>
          <cell r="AR542" t="str">
            <v>DIFERIDOS</v>
          </cell>
          <cell r="AX542">
            <v>27</v>
          </cell>
          <cell r="AY542" t="str">
            <v>DIFERIDOS</v>
          </cell>
          <cell r="BE542">
            <v>27</v>
          </cell>
          <cell r="BF542" t="str">
            <v>DIFERIDOS</v>
          </cell>
          <cell r="BS542">
            <v>27</v>
          </cell>
          <cell r="BT542" t="str">
            <v>DIFERIDOS</v>
          </cell>
          <cell r="BZ542">
            <v>5235</v>
          </cell>
          <cell r="CA542" t="str">
            <v>SERVICIOS</v>
          </cell>
          <cell r="CB542">
            <v>87852248.569999993</v>
          </cell>
          <cell r="CC542">
            <v>16072154.25</v>
          </cell>
          <cell r="CD542">
            <v>13963505.84</v>
          </cell>
          <cell r="CE542">
            <v>89960896.980000004</v>
          </cell>
        </row>
        <row r="543">
          <cell r="A543">
            <v>2705</v>
          </cell>
          <cell r="B543" t="str">
            <v>INGRESOS RECIBIDOS POR AN</v>
          </cell>
          <cell r="H543">
            <v>2705</v>
          </cell>
          <cell r="I543" t="str">
            <v>INGRESOS RECIBIDOS POR AN</v>
          </cell>
          <cell r="O543">
            <v>2705</v>
          </cell>
          <cell r="P543" t="str">
            <v>INGRESOS RECIBIDOS POR AN</v>
          </cell>
          <cell r="V543">
            <v>2705</v>
          </cell>
          <cell r="W543" t="str">
            <v>INGRESOS RECIBIDOS POR AN</v>
          </cell>
          <cell r="AC543">
            <v>2705</v>
          </cell>
          <cell r="AD543" t="str">
            <v>INGRESOS RECIBIDOS POR AN</v>
          </cell>
          <cell r="AJ543">
            <v>2705</v>
          </cell>
          <cell r="AK543" t="str">
            <v>INGRESOS RECIBIDOS POR AN</v>
          </cell>
          <cell r="AQ543">
            <v>2705</v>
          </cell>
          <cell r="AR543" t="str">
            <v>INGRESOS RECIBIDOS POR AN</v>
          </cell>
          <cell r="AX543">
            <v>2705</v>
          </cell>
          <cell r="AY543" t="str">
            <v>INGRESOS RECIBIDOS POR AN</v>
          </cell>
          <cell r="BE543">
            <v>2705</v>
          </cell>
          <cell r="BF543" t="str">
            <v>INGRESOS RECIBIDOS POR AN</v>
          </cell>
          <cell r="BS543">
            <v>2705</v>
          </cell>
          <cell r="BT543" t="str">
            <v>INGRESOS RECIBIDOS POR AN</v>
          </cell>
          <cell r="BZ543">
            <v>523535</v>
          </cell>
          <cell r="CA543" t="str">
            <v>TELEFONOS</v>
          </cell>
          <cell r="CB543">
            <v>757074</v>
          </cell>
          <cell r="CC543">
            <v>59514</v>
          </cell>
          <cell r="CD543">
            <v>0</v>
          </cell>
          <cell r="CE543">
            <v>816588</v>
          </cell>
        </row>
        <row r="544">
          <cell r="A544">
            <v>270505</v>
          </cell>
          <cell r="B544" t="str">
            <v>INTERESES</v>
          </cell>
          <cell r="H544">
            <v>270505</v>
          </cell>
          <cell r="I544" t="str">
            <v>INTERESES</v>
          </cell>
          <cell r="O544">
            <v>270505</v>
          </cell>
          <cell r="P544" t="str">
            <v>INTERESES</v>
          </cell>
          <cell r="V544">
            <v>270505</v>
          </cell>
          <cell r="W544" t="str">
            <v>INTERESES</v>
          </cell>
          <cell r="AC544">
            <v>270505</v>
          </cell>
          <cell r="AD544" t="str">
            <v>INTERESES</v>
          </cell>
          <cell r="AJ544">
            <v>270505</v>
          </cell>
          <cell r="AK544" t="str">
            <v>INTERESES</v>
          </cell>
          <cell r="AQ544">
            <v>270505</v>
          </cell>
          <cell r="AR544" t="str">
            <v>INTERESES</v>
          </cell>
          <cell r="AX544">
            <v>270505</v>
          </cell>
          <cell r="AY544" t="str">
            <v>INTERESES</v>
          </cell>
          <cell r="BE544">
            <v>270505</v>
          </cell>
          <cell r="BF544" t="str">
            <v>INTERESES</v>
          </cell>
          <cell r="BS544">
            <v>270505</v>
          </cell>
          <cell r="BT544" t="str">
            <v>INTERESES</v>
          </cell>
          <cell r="BZ544">
            <v>52353502</v>
          </cell>
          <cell r="CA544" t="str">
            <v>Teléfono Local</v>
          </cell>
          <cell r="CB544">
            <v>757074</v>
          </cell>
          <cell r="CC544">
            <v>59514</v>
          </cell>
          <cell r="CD544">
            <v>0</v>
          </cell>
          <cell r="CE544">
            <v>816588</v>
          </cell>
        </row>
        <row r="545">
          <cell r="A545">
            <v>270510</v>
          </cell>
          <cell r="B545" t="str">
            <v>COMISIONES</v>
          </cell>
          <cell r="H545">
            <v>270510</v>
          </cell>
          <cell r="I545" t="str">
            <v>COMISIONES</v>
          </cell>
          <cell r="O545">
            <v>270510</v>
          </cell>
          <cell r="P545" t="str">
            <v>COMISIONES</v>
          </cell>
          <cell r="V545">
            <v>270510</v>
          </cell>
          <cell r="W545" t="str">
            <v>COMISIONES</v>
          </cell>
          <cell r="AC545">
            <v>270510</v>
          </cell>
          <cell r="AD545" t="str">
            <v>COMISIONES</v>
          </cell>
          <cell r="AJ545">
            <v>270510</v>
          </cell>
          <cell r="AK545" t="str">
            <v>COMISIONES</v>
          </cell>
          <cell r="AQ545">
            <v>270510</v>
          </cell>
          <cell r="AR545" t="str">
            <v>COMISIONES</v>
          </cell>
          <cell r="AX545">
            <v>270510</v>
          </cell>
          <cell r="AY545" t="str">
            <v>COMISIONES</v>
          </cell>
          <cell r="BE545">
            <v>270510</v>
          </cell>
          <cell r="BF545" t="str">
            <v>COMISIONES</v>
          </cell>
          <cell r="BS545">
            <v>270510</v>
          </cell>
          <cell r="BT545" t="str">
            <v>COMISIONES</v>
          </cell>
          <cell r="BZ545">
            <v>523550</v>
          </cell>
          <cell r="CA545" t="str">
            <v>TRANSPORTE FLETES Y ACARREOS</v>
          </cell>
          <cell r="CB545">
            <v>13509800</v>
          </cell>
          <cell r="CC545">
            <v>1869050</v>
          </cell>
          <cell r="CD545">
            <v>0</v>
          </cell>
          <cell r="CE545">
            <v>15378850</v>
          </cell>
        </row>
        <row r="546">
          <cell r="A546">
            <v>270515</v>
          </cell>
          <cell r="B546" t="str">
            <v>ARRENDAMIENTOS</v>
          </cell>
          <cell r="H546">
            <v>270515</v>
          </cell>
          <cell r="I546" t="str">
            <v>ARRENDAMIENTOS</v>
          </cell>
          <cell r="O546">
            <v>270515</v>
          </cell>
          <cell r="P546" t="str">
            <v>ARRENDAMIENTOS</v>
          </cell>
          <cell r="V546">
            <v>270515</v>
          </cell>
          <cell r="W546" t="str">
            <v>ARRENDAMIENTOS</v>
          </cell>
          <cell r="AC546">
            <v>270515</v>
          </cell>
          <cell r="AD546" t="str">
            <v>ARRENDAMIENTOS</v>
          </cell>
          <cell r="AJ546">
            <v>270515</v>
          </cell>
          <cell r="AK546" t="str">
            <v>ARRENDAMIENTOS</v>
          </cell>
          <cell r="AQ546">
            <v>270515</v>
          </cell>
          <cell r="AR546" t="str">
            <v>ARRENDAMIENTOS</v>
          </cell>
          <cell r="AX546">
            <v>270515</v>
          </cell>
          <cell r="AY546" t="str">
            <v>ARRENDAMIENTOS</v>
          </cell>
          <cell r="BE546">
            <v>270515</v>
          </cell>
          <cell r="BF546" t="str">
            <v>ARRENDAMIENTOS</v>
          </cell>
          <cell r="BS546">
            <v>270515</v>
          </cell>
          <cell r="BT546" t="str">
            <v>ARRENDAMIENTOS</v>
          </cell>
          <cell r="BZ546">
            <v>523560</v>
          </cell>
          <cell r="CA546" t="str">
            <v>PUBLICIDAD PROPAGANDA Y PROMOCION</v>
          </cell>
          <cell r="CB546">
            <v>61028119.57</v>
          </cell>
          <cell r="CC546">
            <v>7133217.25</v>
          </cell>
          <cell r="CD546">
            <v>8068447.8399999999</v>
          </cell>
          <cell r="CE546">
            <v>60092888.979999997</v>
          </cell>
        </row>
        <row r="547">
          <cell r="A547">
            <v>270595</v>
          </cell>
          <cell r="B547" t="str">
            <v>OTROS</v>
          </cell>
          <cell r="H547">
            <v>270595</v>
          </cell>
          <cell r="I547" t="str">
            <v>OTROS</v>
          </cell>
          <cell r="O547">
            <v>270595</v>
          </cell>
          <cell r="P547" t="str">
            <v>OTROS</v>
          </cell>
          <cell r="V547">
            <v>270595</v>
          </cell>
          <cell r="W547" t="str">
            <v>OTROS</v>
          </cell>
          <cell r="AC547">
            <v>270595</v>
          </cell>
          <cell r="AD547" t="str">
            <v>OTROS</v>
          </cell>
          <cell r="AJ547">
            <v>270595</v>
          </cell>
          <cell r="AK547" t="str">
            <v>OTROS</v>
          </cell>
          <cell r="AQ547">
            <v>270595</v>
          </cell>
          <cell r="AR547" t="str">
            <v>OTROS</v>
          </cell>
          <cell r="AX547">
            <v>270595</v>
          </cell>
          <cell r="AY547" t="str">
            <v>OTROS</v>
          </cell>
          <cell r="BE547">
            <v>270595</v>
          </cell>
          <cell r="BF547" t="str">
            <v>OTROS</v>
          </cell>
          <cell r="BS547">
            <v>270595</v>
          </cell>
          <cell r="BT547" t="str">
            <v>OTROS</v>
          </cell>
          <cell r="BZ547">
            <v>523595</v>
          </cell>
          <cell r="CA547" t="str">
            <v>OTROS</v>
          </cell>
          <cell r="CB547">
            <v>12557255</v>
          </cell>
          <cell r="CC547">
            <v>7010373</v>
          </cell>
          <cell r="CD547">
            <v>5895058</v>
          </cell>
          <cell r="CE547">
            <v>13672570</v>
          </cell>
        </row>
        <row r="548">
          <cell r="A548">
            <v>2720</v>
          </cell>
          <cell r="B548" t="str">
            <v>CREDITO POR CORRECCION MO</v>
          </cell>
          <cell r="H548">
            <v>2720</v>
          </cell>
          <cell r="I548" t="str">
            <v>CREDITO POR CORRECCION MO</v>
          </cell>
          <cell r="O548">
            <v>2720</v>
          </cell>
          <cell r="P548" t="str">
            <v>CREDITO POR CORRECCION MO</v>
          </cell>
          <cell r="V548">
            <v>2720</v>
          </cell>
          <cell r="W548" t="str">
            <v>CREDITO POR CORRECCION MO</v>
          </cell>
          <cell r="AC548">
            <v>2720</v>
          </cell>
          <cell r="AD548" t="str">
            <v>CREDITO POR CORRECCION MO</v>
          </cell>
          <cell r="AJ548">
            <v>2720</v>
          </cell>
          <cell r="AK548" t="str">
            <v>CREDITO POR CORRECCION MO</v>
          </cell>
          <cell r="AQ548">
            <v>2720</v>
          </cell>
          <cell r="AR548" t="str">
            <v>CREDITO POR CORRECCION MO</v>
          </cell>
          <cell r="AX548">
            <v>2720</v>
          </cell>
          <cell r="AY548" t="str">
            <v>CREDITO POR CORRECCION MO</v>
          </cell>
          <cell r="BE548">
            <v>2720</v>
          </cell>
          <cell r="BF548" t="str">
            <v>CREDITO POR CORRECCION MO</v>
          </cell>
          <cell r="BS548">
            <v>2720</v>
          </cell>
          <cell r="BT548" t="str">
            <v>CREDITO POR CORRECCION MO</v>
          </cell>
          <cell r="BZ548">
            <v>52359501</v>
          </cell>
          <cell r="CA548" t="str">
            <v>Lavado Externo</v>
          </cell>
          <cell r="CB548">
            <v>100000</v>
          </cell>
          <cell r="CC548">
            <v>118110</v>
          </cell>
          <cell r="CD548">
            <v>0</v>
          </cell>
          <cell r="CE548">
            <v>218110</v>
          </cell>
        </row>
        <row r="549">
          <cell r="A549">
            <v>272005</v>
          </cell>
          <cell r="B549" t="str">
            <v>TERRENOS</v>
          </cell>
          <cell r="H549">
            <v>272005</v>
          </cell>
          <cell r="I549" t="str">
            <v>TERRENOS</v>
          </cell>
          <cell r="O549">
            <v>272005</v>
          </cell>
          <cell r="P549" t="str">
            <v>TERRENOS</v>
          </cell>
          <cell r="V549">
            <v>272005</v>
          </cell>
          <cell r="W549" t="str">
            <v>TERRENOS</v>
          </cell>
          <cell r="AC549">
            <v>272005</v>
          </cell>
          <cell r="AD549" t="str">
            <v>TERRENOS</v>
          </cell>
          <cell r="AJ549">
            <v>272005</v>
          </cell>
          <cell r="AK549" t="str">
            <v>TERRENOS</v>
          </cell>
          <cell r="AQ549">
            <v>272005</v>
          </cell>
          <cell r="AR549" t="str">
            <v>TERRENOS</v>
          </cell>
          <cell r="AX549">
            <v>272005</v>
          </cell>
          <cell r="AY549" t="str">
            <v>TERRENOS</v>
          </cell>
          <cell r="BE549">
            <v>272005</v>
          </cell>
          <cell r="BF549" t="str">
            <v>TERRENOS</v>
          </cell>
          <cell r="BS549">
            <v>272005</v>
          </cell>
          <cell r="BT549" t="str">
            <v>TERRENOS</v>
          </cell>
          <cell r="BZ549">
            <v>52359502</v>
          </cell>
          <cell r="CA549" t="str">
            <v>Lavandería</v>
          </cell>
          <cell r="CB549">
            <v>0</v>
          </cell>
          <cell r="CC549">
            <v>5895058</v>
          </cell>
          <cell r="CD549">
            <v>5895058</v>
          </cell>
          <cell r="CE549">
            <v>0</v>
          </cell>
        </row>
        <row r="550">
          <cell r="A550">
            <v>272010</v>
          </cell>
          <cell r="B550" t="str">
            <v>EDIFICIOS</v>
          </cell>
          <cell r="H550">
            <v>272010</v>
          </cell>
          <cell r="I550" t="str">
            <v>EDIFICIOS</v>
          </cell>
          <cell r="O550">
            <v>272010</v>
          </cell>
          <cell r="P550" t="str">
            <v>EDIFICIOS</v>
          </cell>
          <cell r="V550">
            <v>272010</v>
          </cell>
          <cell r="W550" t="str">
            <v>EDIFICIOS</v>
          </cell>
          <cell r="AC550">
            <v>272010</v>
          </cell>
          <cell r="AD550" t="str">
            <v>EDIFICIOS</v>
          </cell>
          <cell r="AJ550">
            <v>272010</v>
          </cell>
          <cell r="AK550" t="str">
            <v>EDIFICIOS</v>
          </cell>
          <cell r="AQ550">
            <v>272010</v>
          </cell>
          <cell r="AR550" t="str">
            <v>EDIFICIOS</v>
          </cell>
          <cell r="AX550">
            <v>272010</v>
          </cell>
          <cell r="AY550" t="str">
            <v>EDIFICIOS</v>
          </cell>
          <cell r="BE550">
            <v>272010</v>
          </cell>
          <cell r="BF550" t="str">
            <v>EDIFICIOS</v>
          </cell>
          <cell r="BS550">
            <v>272010</v>
          </cell>
          <cell r="BT550" t="str">
            <v>EDIFICIOS</v>
          </cell>
          <cell r="BZ550">
            <v>52359503</v>
          </cell>
          <cell r="CA550" t="str">
            <v>Servicios Médicos</v>
          </cell>
          <cell r="CB550">
            <v>6019255</v>
          </cell>
          <cell r="CC550">
            <v>547205</v>
          </cell>
          <cell r="CD550">
            <v>0</v>
          </cell>
          <cell r="CE550">
            <v>6566460</v>
          </cell>
        </row>
        <row r="551">
          <cell r="A551">
            <v>272015</v>
          </cell>
          <cell r="B551" t="str">
            <v>MAQUINARIA Y EQUIPO</v>
          </cell>
          <cell r="H551">
            <v>272015</v>
          </cell>
          <cell r="I551" t="str">
            <v>MAQUINARIA Y EQUIPO</v>
          </cell>
          <cell r="O551">
            <v>272015</v>
          </cell>
          <cell r="P551" t="str">
            <v>MAQUINARIA Y EQUIPO</v>
          </cell>
          <cell r="V551">
            <v>272015</v>
          </cell>
          <cell r="W551" t="str">
            <v>MAQUINARIA Y EQUIPO</v>
          </cell>
          <cell r="AC551">
            <v>272015</v>
          </cell>
          <cell r="AD551" t="str">
            <v>MAQUINARIA Y EQUIPO</v>
          </cell>
          <cell r="AJ551">
            <v>272015</v>
          </cell>
          <cell r="AK551" t="str">
            <v>MAQUINARIA Y EQUIPO</v>
          </cell>
          <cell r="AQ551">
            <v>272015</v>
          </cell>
          <cell r="AR551" t="str">
            <v>MAQUINARIA Y EQUIPO</v>
          </cell>
          <cell r="AX551">
            <v>272015</v>
          </cell>
          <cell r="AY551" t="str">
            <v>MAQUINARIA Y EQUIPO</v>
          </cell>
          <cell r="BE551">
            <v>272015</v>
          </cell>
          <cell r="BF551" t="str">
            <v>MAQUINARIA Y EQUIPO</v>
          </cell>
          <cell r="BS551">
            <v>272015</v>
          </cell>
          <cell r="BT551" t="str">
            <v>MAQUINARIA Y EQUIPO</v>
          </cell>
          <cell r="BZ551">
            <v>52359504</v>
          </cell>
          <cell r="CA551" t="str">
            <v>No Usar - Servicio de Aseo y Varios</v>
          </cell>
          <cell r="CB551">
            <v>0</v>
          </cell>
          <cell r="CC551">
            <v>0</v>
          </cell>
          <cell r="CD551">
            <v>0</v>
          </cell>
          <cell r="CE551">
            <v>0</v>
          </cell>
        </row>
        <row r="552">
          <cell r="A552">
            <v>272020</v>
          </cell>
          <cell r="B552" t="str">
            <v>EQUIPO DE OFICINA</v>
          </cell>
          <cell r="H552">
            <v>272020</v>
          </cell>
          <cell r="I552" t="str">
            <v>EQUIPO DE OFICINA</v>
          </cell>
          <cell r="O552">
            <v>272020</v>
          </cell>
          <cell r="P552" t="str">
            <v>EQUIPO DE OFICINA</v>
          </cell>
          <cell r="V552">
            <v>272020</v>
          </cell>
          <cell r="W552" t="str">
            <v>EQUIPO DE OFICINA</v>
          </cell>
          <cell r="AC552">
            <v>272020</v>
          </cell>
          <cell r="AD552" t="str">
            <v>EQUIPO DE OFICINA</v>
          </cell>
          <cell r="AJ552">
            <v>272020</v>
          </cell>
          <cell r="AK552" t="str">
            <v>EQUIPO DE OFICINA</v>
          </cell>
          <cell r="AQ552">
            <v>272020</v>
          </cell>
          <cell r="AR552" t="str">
            <v>EQUIPO DE OFICINA</v>
          </cell>
          <cell r="AX552">
            <v>272020</v>
          </cell>
          <cell r="AY552" t="str">
            <v>EQUIPO DE OFICINA</v>
          </cell>
          <cell r="BE552">
            <v>272020</v>
          </cell>
          <cell r="BF552" t="str">
            <v>EQUIPO DE OFICINA</v>
          </cell>
          <cell r="BS552">
            <v>272020</v>
          </cell>
          <cell r="BT552" t="str">
            <v>EQUIPO DE OFICINA</v>
          </cell>
          <cell r="BZ552">
            <v>52359505</v>
          </cell>
          <cell r="CA552" t="str">
            <v>Fotografias y Postales</v>
          </cell>
          <cell r="CB552">
            <v>1498000</v>
          </cell>
          <cell r="CC552">
            <v>0</v>
          </cell>
          <cell r="CD552">
            <v>0</v>
          </cell>
          <cell r="CE552">
            <v>1498000</v>
          </cell>
        </row>
        <row r="553">
          <cell r="A553">
            <v>272025</v>
          </cell>
          <cell r="B553" t="str">
            <v>EQUIPO DE COMPUTO Y COMUN</v>
          </cell>
          <cell r="H553">
            <v>272025</v>
          </cell>
          <cell r="I553" t="str">
            <v>EQUIPO DE COMPUTO Y COMUN</v>
          </cell>
          <cell r="O553">
            <v>272025</v>
          </cell>
          <cell r="P553" t="str">
            <v>EQUIPO DE COMPUTO Y COMUN</v>
          </cell>
          <cell r="V553">
            <v>272025</v>
          </cell>
          <cell r="W553" t="str">
            <v>EQUIPO DE COMPUTO Y COMUN</v>
          </cell>
          <cell r="AC553">
            <v>272025</v>
          </cell>
          <cell r="AD553" t="str">
            <v>EQUIPO DE COMPUTO Y COMUN</v>
          </cell>
          <cell r="AJ553">
            <v>272025</v>
          </cell>
          <cell r="AK553" t="str">
            <v>EQUIPO DE COMPUTO Y COMUN</v>
          </cell>
          <cell r="AQ553">
            <v>272025</v>
          </cell>
          <cell r="AR553" t="str">
            <v>EQUIPO DE COMPUTO Y COMUN</v>
          </cell>
          <cell r="AX553">
            <v>272025</v>
          </cell>
          <cell r="AY553" t="str">
            <v>EQUIPO DE COMPUTO Y COMUN</v>
          </cell>
          <cell r="BE553">
            <v>272025</v>
          </cell>
          <cell r="BF553" t="str">
            <v>EQUIPO DE COMPUTO Y COMUN</v>
          </cell>
          <cell r="BS553">
            <v>272025</v>
          </cell>
          <cell r="BT553" t="str">
            <v>EQUIPO DE COMPUTO Y COMUN</v>
          </cell>
          <cell r="BZ553">
            <v>52359506</v>
          </cell>
          <cell r="CA553" t="str">
            <v>No Usar Servicios Administrativos y Vari</v>
          </cell>
          <cell r="CB553">
            <v>0</v>
          </cell>
          <cell r="CC553">
            <v>0</v>
          </cell>
          <cell r="CD553">
            <v>0</v>
          </cell>
          <cell r="CE553">
            <v>0</v>
          </cell>
        </row>
        <row r="554">
          <cell r="A554">
            <v>272030</v>
          </cell>
          <cell r="B554" t="str">
            <v>EQUIPO DE HOTELES Y RESTA</v>
          </cell>
          <cell r="H554">
            <v>272030</v>
          </cell>
          <cell r="I554" t="str">
            <v>EQUIPO DE HOTELES Y RESTA</v>
          </cell>
          <cell r="O554">
            <v>272030</v>
          </cell>
          <cell r="P554" t="str">
            <v>EQUIPO DE HOTELES Y RESTA</v>
          </cell>
          <cell r="V554">
            <v>272030</v>
          </cell>
          <cell r="W554" t="str">
            <v>EQUIPO DE HOTELES Y RESTA</v>
          </cell>
          <cell r="AC554">
            <v>272030</v>
          </cell>
          <cell r="AD554" t="str">
            <v>EQUIPO DE HOTELES Y RESTA</v>
          </cell>
          <cell r="AJ554">
            <v>272030</v>
          </cell>
          <cell r="AK554" t="str">
            <v>EQUIPO DE HOTELES Y RESTA</v>
          </cell>
          <cell r="AQ554">
            <v>272030</v>
          </cell>
          <cell r="AR554" t="str">
            <v>EQUIPO DE HOTELES Y RESTA</v>
          </cell>
          <cell r="AX554">
            <v>272030</v>
          </cell>
          <cell r="AY554" t="str">
            <v>EQUIPO DE HOTELES Y RESTA</v>
          </cell>
          <cell r="BE554">
            <v>272030</v>
          </cell>
          <cell r="BF554" t="str">
            <v>EQUIPO DE HOTELES Y RESTA</v>
          </cell>
          <cell r="BS554">
            <v>272030</v>
          </cell>
          <cell r="BT554" t="str">
            <v>EQUIPO DE HOTELES Y RESTA</v>
          </cell>
          <cell r="BZ554">
            <v>52359508</v>
          </cell>
          <cell r="CA554" t="str">
            <v>Manteniemiento de Jardines</v>
          </cell>
          <cell r="CB554">
            <v>4940000</v>
          </cell>
          <cell r="CC554">
            <v>450000</v>
          </cell>
          <cell r="CD554">
            <v>0</v>
          </cell>
          <cell r="CE554">
            <v>5390000</v>
          </cell>
        </row>
        <row r="555">
          <cell r="A555">
            <v>272035</v>
          </cell>
          <cell r="B555" t="str">
            <v>DIFERIDOS</v>
          </cell>
          <cell r="H555">
            <v>272035</v>
          </cell>
          <cell r="I555" t="str">
            <v>DIFERIDOS</v>
          </cell>
          <cell r="O555">
            <v>272035</v>
          </cell>
          <cell r="P555" t="str">
            <v>DIFERIDOS</v>
          </cell>
          <cell r="V555">
            <v>272035</v>
          </cell>
          <cell r="W555" t="str">
            <v>DIFERIDOS</v>
          </cell>
          <cell r="AC555">
            <v>272035</v>
          </cell>
          <cell r="AD555" t="str">
            <v>DIFERIDOS</v>
          </cell>
          <cell r="AJ555">
            <v>272035</v>
          </cell>
          <cell r="AK555" t="str">
            <v>DIFERIDOS</v>
          </cell>
          <cell r="AQ555">
            <v>272035</v>
          </cell>
          <cell r="AR555" t="str">
            <v>DIFERIDOS</v>
          </cell>
          <cell r="AX555">
            <v>272035</v>
          </cell>
          <cell r="AY555" t="str">
            <v>DIFERIDOS</v>
          </cell>
          <cell r="BE555">
            <v>272035</v>
          </cell>
          <cell r="BF555" t="str">
            <v>DIFERIDOS</v>
          </cell>
          <cell r="BS555">
            <v>272035</v>
          </cell>
          <cell r="BT555" t="str">
            <v>DIFERIDOS</v>
          </cell>
          <cell r="BZ555">
            <v>5255</v>
          </cell>
          <cell r="CA555" t="str">
            <v>GASTOS DE VIAJE</v>
          </cell>
          <cell r="CB555">
            <v>0</v>
          </cell>
          <cell r="CC555">
            <v>0</v>
          </cell>
          <cell r="CD555">
            <v>0</v>
          </cell>
          <cell r="CE555">
            <v>0</v>
          </cell>
        </row>
        <row r="556">
          <cell r="A556">
            <v>28</v>
          </cell>
          <cell r="B556" t="str">
            <v>OTROS PASIVOS</v>
          </cell>
          <cell r="H556">
            <v>28</v>
          </cell>
          <cell r="I556" t="str">
            <v>OTROS PASIVOS</v>
          </cell>
          <cell r="O556">
            <v>28</v>
          </cell>
          <cell r="P556" t="str">
            <v>OTROS PASIVOS</v>
          </cell>
          <cell r="V556">
            <v>28</v>
          </cell>
          <cell r="W556" t="str">
            <v>OTROS PASIVOS</v>
          </cell>
          <cell r="AC556">
            <v>28</v>
          </cell>
          <cell r="AD556" t="str">
            <v>OTROS PASIVOS</v>
          </cell>
          <cell r="AJ556">
            <v>28</v>
          </cell>
          <cell r="AK556" t="str">
            <v>OTROS PASIVOS</v>
          </cell>
          <cell r="AQ556">
            <v>28</v>
          </cell>
          <cell r="AR556" t="str">
            <v>OTROS PASIVOS</v>
          </cell>
          <cell r="AX556">
            <v>28</v>
          </cell>
          <cell r="AY556" t="str">
            <v>OTROS PASIVOS</v>
          </cell>
          <cell r="BE556">
            <v>28</v>
          </cell>
          <cell r="BF556" t="str">
            <v>OTROS PASIVOS</v>
          </cell>
          <cell r="BS556">
            <v>28</v>
          </cell>
          <cell r="BT556" t="str">
            <v>OTROS PASIVOS</v>
          </cell>
          <cell r="BZ556">
            <v>525505</v>
          </cell>
          <cell r="CA556" t="str">
            <v>ALOJAMIENTO Y MANUTENCION</v>
          </cell>
          <cell r="CB556">
            <v>0</v>
          </cell>
          <cell r="CC556">
            <v>0</v>
          </cell>
          <cell r="CD556">
            <v>0</v>
          </cell>
          <cell r="CE556">
            <v>0</v>
          </cell>
        </row>
        <row r="557">
          <cell r="A557">
            <v>2805</v>
          </cell>
          <cell r="B557" t="str">
            <v>ANTICIPOS Y AVANCES RECIB</v>
          </cell>
          <cell r="H557">
            <v>2805</v>
          </cell>
          <cell r="I557" t="str">
            <v>ANTICIPOS Y AVANCES RECIB</v>
          </cell>
          <cell r="O557">
            <v>2805</v>
          </cell>
          <cell r="P557" t="str">
            <v>ANTICIPOS Y AVANCES RECIB</v>
          </cell>
          <cell r="V557">
            <v>2805</v>
          </cell>
          <cell r="W557" t="str">
            <v>ANTICIPOS Y AVANCES RECIB</v>
          </cell>
          <cell r="AC557">
            <v>2805</v>
          </cell>
          <cell r="AD557" t="str">
            <v>ANTICIPOS Y AVANCES RECIB</v>
          </cell>
          <cell r="AJ557">
            <v>2805</v>
          </cell>
          <cell r="AK557" t="str">
            <v>ANTICIPOS Y AVANCES RECIB</v>
          </cell>
          <cell r="AQ557">
            <v>2805</v>
          </cell>
          <cell r="AR557" t="str">
            <v>ANTICIPOS Y AVANCES RECIB</v>
          </cell>
          <cell r="AX557">
            <v>2805</v>
          </cell>
          <cell r="AY557" t="str">
            <v>ANTICIPOS Y AVANCES RECIB</v>
          </cell>
          <cell r="BE557">
            <v>2805</v>
          </cell>
          <cell r="BF557" t="str">
            <v>ANTICIPOS Y AVANCES RECIB</v>
          </cell>
          <cell r="BS557">
            <v>2805</v>
          </cell>
          <cell r="BT557" t="str">
            <v>ANTICIPOS Y AVANCES RECIB</v>
          </cell>
          <cell r="BZ557">
            <v>5265</v>
          </cell>
          <cell r="CA557" t="str">
            <v>AMORTIZACIONES</v>
          </cell>
          <cell r="CB557">
            <v>0</v>
          </cell>
          <cell r="CC557">
            <v>132863060</v>
          </cell>
          <cell r="CD557">
            <v>0</v>
          </cell>
          <cell r="CE557">
            <v>132863060</v>
          </cell>
        </row>
        <row r="558">
          <cell r="A558">
            <v>280505</v>
          </cell>
          <cell r="B558" t="str">
            <v>DE CLIENTES</v>
          </cell>
          <cell r="H558">
            <v>280505</v>
          </cell>
          <cell r="I558" t="str">
            <v>DE CLIENTES</v>
          </cell>
          <cell r="O558">
            <v>280505</v>
          </cell>
          <cell r="P558" t="str">
            <v>DE CLIENTES</v>
          </cell>
          <cell r="V558">
            <v>280505</v>
          </cell>
          <cell r="W558" t="str">
            <v>DE CLIENTES</v>
          </cell>
          <cell r="AC558">
            <v>280505</v>
          </cell>
          <cell r="AD558" t="str">
            <v>DE CLIENTES</v>
          </cell>
          <cell r="AJ558">
            <v>280505</v>
          </cell>
          <cell r="AK558" t="str">
            <v>DE CLIENTES</v>
          </cell>
          <cell r="AQ558">
            <v>280505</v>
          </cell>
          <cell r="AR558" t="str">
            <v>DE CLIENTES</v>
          </cell>
          <cell r="AX558">
            <v>280505</v>
          </cell>
          <cell r="AY558" t="str">
            <v>DE CLIENTES</v>
          </cell>
          <cell r="BE558">
            <v>280505</v>
          </cell>
          <cell r="BF558" t="str">
            <v>DE CLIENTES</v>
          </cell>
          <cell r="BS558">
            <v>280505</v>
          </cell>
          <cell r="BT558" t="str">
            <v>DE CLIENTES</v>
          </cell>
          <cell r="BZ558">
            <v>526515</v>
          </cell>
          <cell r="CA558" t="str">
            <v>CARGOS DIFERIDOS</v>
          </cell>
          <cell r="CB558">
            <v>0</v>
          </cell>
          <cell r="CC558">
            <v>132863060</v>
          </cell>
          <cell r="CD558">
            <v>0</v>
          </cell>
          <cell r="CE558">
            <v>132863060</v>
          </cell>
        </row>
        <row r="559">
          <cell r="A559">
            <v>280510</v>
          </cell>
          <cell r="B559" t="str">
            <v>SOBRE CONTRATOS</v>
          </cell>
          <cell r="H559">
            <v>280510</v>
          </cell>
          <cell r="I559" t="str">
            <v>SOBRE CONTRATOS</v>
          </cell>
          <cell r="O559">
            <v>280510</v>
          </cell>
          <cell r="P559" t="str">
            <v>SOBRE CONTRATOS</v>
          </cell>
          <cell r="V559">
            <v>280510</v>
          </cell>
          <cell r="W559" t="str">
            <v>SOBRE CONTRATOS</v>
          </cell>
          <cell r="AC559">
            <v>280510</v>
          </cell>
          <cell r="AD559" t="str">
            <v>SOBRE CONTRATOS</v>
          </cell>
          <cell r="AJ559">
            <v>280510</v>
          </cell>
          <cell r="AK559" t="str">
            <v>SOBRE CONTRATOS</v>
          </cell>
          <cell r="AQ559">
            <v>280510</v>
          </cell>
          <cell r="AR559" t="str">
            <v>SOBRE CONTRATOS</v>
          </cell>
          <cell r="AX559">
            <v>280510</v>
          </cell>
          <cell r="AY559" t="str">
            <v>SOBRE CONTRATOS</v>
          </cell>
          <cell r="BE559">
            <v>280510</v>
          </cell>
          <cell r="BF559" t="str">
            <v>SOBRE CONTRATOS</v>
          </cell>
          <cell r="BS559">
            <v>280510</v>
          </cell>
          <cell r="BT559" t="str">
            <v>SOBRE CONTRATOS</v>
          </cell>
          <cell r="BZ559">
            <v>52651501</v>
          </cell>
          <cell r="CA559" t="str">
            <v>Elementos de Ropería y Lencería</v>
          </cell>
          <cell r="CB559">
            <v>0</v>
          </cell>
          <cell r="CC559">
            <v>99993000</v>
          </cell>
          <cell r="CD559">
            <v>0</v>
          </cell>
          <cell r="CE559">
            <v>99993000</v>
          </cell>
        </row>
        <row r="560">
          <cell r="A560">
            <v>280595</v>
          </cell>
          <cell r="B560" t="str">
            <v>OTROS</v>
          </cell>
          <cell r="H560">
            <v>280595</v>
          </cell>
          <cell r="I560" t="str">
            <v>OTROS</v>
          </cell>
          <cell r="O560">
            <v>280595</v>
          </cell>
          <cell r="P560" t="str">
            <v>OTROS</v>
          </cell>
          <cell r="V560">
            <v>280595</v>
          </cell>
          <cell r="W560" t="str">
            <v>OTROS</v>
          </cell>
          <cell r="AC560">
            <v>280595</v>
          </cell>
          <cell r="AD560" t="str">
            <v>OTROS</v>
          </cell>
          <cell r="AJ560">
            <v>280595</v>
          </cell>
          <cell r="AK560" t="str">
            <v>OTROS</v>
          </cell>
          <cell r="AQ560">
            <v>280595</v>
          </cell>
          <cell r="AR560" t="str">
            <v>OTROS</v>
          </cell>
          <cell r="AX560">
            <v>280595</v>
          </cell>
          <cell r="AY560" t="str">
            <v>OTROS</v>
          </cell>
          <cell r="BE560">
            <v>280595</v>
          </cell>
          <cell r="BF560" t="str">
            <v>OTROS</v>
          </cell>
          <cell r="BS560">
            <v>280595</v>
          </cell>
          <cell r="BT560" t="str">
            <v>OTROS</v>
          </cell>
          <cell r="BZ560">
            <v>52651506</v>
          </cell>
          <cell r="CA560" t="str">
            <v>Implementos de Habitación</v>
          </cell>
          <cell r="CB560">
            <v>0</v>
          </cell>
          <cell r="CC560">
            <v>32370060</v>
          </cell>
          <cell r="CD560">
            <v>0</v>
          </cell>
          <cell r="CE560">
            <v>32370060</v>
          </cell>
        </row>
        <row r="561">
          <cell r="A561">
            <v>2810</v>
          </cell>
          <cell r="B561" t="str">
            <v>DEPOSITOS RECIBIDOS</v>
          </cell>
          <cell r="H561">
            <v>2810</v>
          </cell>
          <cell r="I561" t="str">
            <v>DEPOSITOS RECIBIDOS</v>
          </cell>
          <cell r="O561">
            <v>2810</v>
          </cell>
          <cell r="P561" t="str">
            <v>DEPOSITOS RECIBIDOS</v>
          </cell>
          <cell r="V561">
            <v>2810</v>
          </cell>
          <cell r="W561" t="str">
            <v>DEPOSITOS RECIBIDOS</v>
          </cell>
          <cell r="AC561">
            <v>2810</v>
          </cell>
          <cell r="AD561" t="str">
            <v>DEPOSITOS RECIBIDOS</v>
          </cell>
          <cell r="AJ561">
            <v>2810</v>
          </cell>
          <cell r="AK561" t="str">
            <v>DEPOSITOS RECIBIDOS</v>
          </cell>
          <cell r="AQ561">
            <v>2810</v>
          </cell>
          <cell r="AR561" t="str">
            <v>DEPOSITOS RECIBIDOS</v>
          </cell>
          <cell r="AX561">
            <v>2810</v>
          </cell>
          <cell r="AY561" t="str">
            <v>DEPOSITOS RECIBIDOS</v>
          </cell>
          <cell r="BE561">
            <v>2810</v>
          </cell>
          <cell r="BF561" t="str">
            <v>DEPOSITOS RECIBIDOS</v>
          </cell>
          <cell r="BS561">
            <v>2810</v>
          </cell>
          <cell r="BT561" t="str">
            <v>DEPOSITOS RECIBIDOS</v>
          </cell>
          <cell r="BZ561">
            <v>52651507</v>
          </cell>
          <cell r="CA561" t="str">
            <v>Cortinas y Tapetes</v>
          </cell>
          <cell r="CB561">
            <v>0</v>
          </cell>
          <cell r="CC561">
            <v>500000</v>
          </cell>
          <cell r="CD561">
            <v>0</v>
          </cell>
          <cell r="CE561">
            <v>500000</v>
          </cell>
        </row>
        <row r="562">
          <cell r="A562">
            <v>281015</v>
          </cell>
          <cell r="B562" t="str">
            <v>PARA GARANTIA EN LA PREST</v>
          </cell>
          <cell r="H562">
            <v>281015</v>
          </cell>
          <cell r="I562" t="str">
            <v>PARA GARANTIA EN LA PREST</v>
          </cell>
          <cell r="O562">
            <v>281015</v>
          </cell>
          <cell r="P562" t="str">
            <v>PARA GARANTIA EN LA PREST</v>
          </cell>
          <cell r="V562">
            <v>281015</v>
          </cell>
          <cell r="W562" t="str">
            <v>PARA GARANTIA EN LA PREST</v>
          </cell>
          <cell r="AC562">
            <v>281015</v>
          </cell>
          <cell r="AD562" t="str">
            <v>PARA GARANTIA EN LA PREST</v>
          </cell>
          <cell r="AJ562">
            <v>281015</v>
          </cell>
          <cell r="AK562" t="str">
            <v>PARA GARANTIA EN LA PREST</v>
          </cell>
          <cell r="AQ562">
            <v>281015</v>
          </cell>
          <cell r="AR562" t="str">
            <v>PARA GARANTIA EN LA PREST</v>
          </cell>
          <cell r="AX562">
            <v>281015</v>
          </cell>
          <cell r="AY562" t="str">
            <v>PARA GARANTIA EN LA PREST</v>
          </cell>
          <cell r="BE562">
            <v>281015</v>
          </cell>
          <cell r="BF562" t="str">
            <v>PARA GARANTIA EN LA PREST</v>
          </cell>
          <cell r="BS562">
            <v>281015</v>
          </cell>
          <cell r="BT562" t="str">
            <v>PARA GARANTIA EN LA PREST</v>
          </cell>
          <cell r="BZ562">
            <v>5295</v>
          </cell>
          <cell r="CA562" t="str">
            <v>DIVERSOS</v>
          </cell>
          <cell r="CB562">
            <v>325167828.04000002</v>
          </cell>
          <cell r="CC562">
            <v>63416064.810000002</v>
          </cell>
          <cell r="CD562">
            <v>4390901.8600000003</v>
          </cell>
          <cell r="CE562">
            <v>384192990.99000001</v>
          </cell>
        </row>
        <row r="563">
          <cell r="A563">
            <v>281020</v>
          </cell>
          <cell r="B563" t="str">
            <v>PARA GARANTIA DE CONTRATO</v>
          </cell>
          <cell r="H563">
            <v>281020</v>
          </cell>
          <cell r="I563" t="str">
            <v>PARA GARANTIA DE CONTRATO</v>
          </cell>
          <cell r="O563">
            <v>281020</v>
          </cell>
          <cell r="P563" t="str">
            <v>PARA GARANTIA DE CONTRATO</v>
          </cell>
          <cell r="V563">
            <v>281020</v>
          </cell>
          <cell r="W563" t="str">
            <v>PARA GARANTIA DE CONTRATO</v>
          </cell>
          <cell r="AC563">
            <v>281020</v>
          </cell>
          <cell r="AD563" t="str">
            <v>PARA GARANTIA DE CONTRATO</v>
          </cell>
          <cell r="AJ563">
            <v>281020</v>
          </cell>
          <cell r="AK563" t="str">
            <v>PARA GARANTIA DE CONTRATO</v>
          </cell>
          <cell r="AQ563">
            <v>281020</v>
          </cell>
          <cell r="AR563" t="str">
            <v>PARA GARANTIA DE CONTRATO</v>
          </cell>
          <cell r="AX563">
            <v>281020</v>
          </cell>
          <cell r="AY563" t="str">
            <v>PARA GARANTIA DE CONTRATO</v>
          </cell>
          <cell r="BE563">
            <v>281020</v>
          </cell>
          <cell r="BF563" t="str">
            <v>PARA GARANTIA DE CONTRATO</v>
          </cell>
          <cell r="BS563">
            <v>281020</v>
          </cell>
          <cell r="BT563" t="str">
            <v>PARA GARANTIA DE CONTRATO</v>
          </cell>
          <cell r="BZ563">
            <v>529505</v>
          </cell>
          <cell r="CA563" t="str">
            <v>COMISIONES</v>
          </cell>
          <cell r="CB563">
            <v>122477400.31</v>
          </cell>
          <cell r="CC563">
            <v>38254335.32</v>
          </cell>
          <cell r="CD563">
            <v>3713060</v>
          </cell>
          <cell r="CE563">
            <v>157018675.63</v>
          </cell>
        </row>
        <row r="564">
          <cell r="A564">
            <v>281095</v>
          </cell>
          <cell r="B564" t="str">
            <v>OTROS</v>
          </cell>
          <cell r="H564">
            <v>281095</v>
          </cell>
          <cell r="I564" t="str">
            <v>OTROS</v>
          </cell>
          <cell r="O564">
            <v>281095</v>
          </cell>
          <cell r="P564" t="str">
            <v>OTROS</v>
          </cell>
          <cell r="V564">
            <v>281095</v>
          </cell>
          <cell r="W564" t="str">
            <v>OTROS</v>
          </cell>
          <cell r="AC564">
            <v>281095</v>
          </cell>
          <cell r="AD564" t="str">
            <v>OTROS</v>
          </cell>
          <cell r="AJ564">
            <v>281095</v>
          </cell>
          <cell r="AK564" t="str">
            <v>OTROS</v>
          </cell>
          <cell r="AQ564">
            <v>281095</v>
          </cell>
          <cell r="AR564" t="str">
            <v>OTROS</v>
          </cell>
          <cell r="AX564">
            <v>281095</v>
          </cell>
          <cell r="AY564" t="str">
            <v>OTROS</v>
          </cell>
          <cell r="BE564">
            <v>281095</v>
          </cell>
          <cell r="BF564" t="str">
            <v>OTROS</v>
          </cell>
          <cell r="BS564">
            <v>281095</v>
          </cell>
          <cell r="BT564" t="str">
            <v>OTROS</v>
          </cell>
          <cell r="BZ564">
            <v>529510</v>
          </cell>
          <cell r="CA564" t="str">
            <v>LIBROS, SUSCRIPCIONES, PERIODICOS Y REVI</v>
          </cell>
          <cell r="CB564">
            <v>11150278</v>
          </cell>
          <cell r="CC564">
            <v>648083</v>
          </cell>
          <cell r="CD564">
            <v>2</v>
          </cell>
          <cell r="CE564">
            <v>11798359</v>
          </cell>
        </row>
        <row r="565">
          <cell r="A565">
            <v>28109501</v>
          </cell>
          <cell r="B565" t="str">
            <v>Consignaciones Pend. por</v>
          </cell>
          <cell r="H565">
            <v>28109501</v>
          </cell>
          <cell r="I565" t="str">
            <v>Consignaciones Pend. por</v>
          </cell>
          <cell r="O565">
            <v>28109501</v>
          </cell>
          <cell r="P565" t="str">
            <v>Consignaciones Pend. por</v>
          </cell>
          <cell r="V565">
            <v>28109501</v>
          </cell>
          <cell r="W565" t="str">
            <v>Consignaciones Pend. por</v>
          </cell>
          <cell r="AC565">
            <v>28109501</v>
          </cell>
          <cell r="AD565" t="str">
            <v>Consignaciones Pend. por</v>
          </cell>
          <cell r="AJ565">
            <v>28109501</v>
          </cell>
          <cell r="AK565" t="str">
            <v>Consignaciones Pend. por</v>
          </cell>
          <cell r="AQ565">
            <v>28109501</v>
          </cell>
          <cell r="AR565" t="str">
            <v>Consignaciones Pend. por</v>
          </cell>
          <cell r="AX565">
            <v>28109501</v>
          </cell>
          <cell r="AY565" t="str">
            <v>Consignaciones Pend. por</v>
          </cell>
          <cell r="BE565">
            <v>28109501</v>
          </cell>
          <cell r="BF565" t="str">
            <v>Consignaciones Pend. por</v>
          </cell>
          <cell r="BS565">
            <v>28109501</v>
          </cell>
          <cell r="BT565" t="str">
            <v>Consignaciones Pend. por</v>
          </cell>
          <cell r="BZ565">
            <v>529515</v>
          </cell>
          <cell r="CA565" t="str">
            <v>MUSICA AMBIENTAL</v>
          </cell>
          <cell r="CB565">
            <v>7364975</v>
          </cell>
          <cell r="CC565">
            <v>660617</v>
          </cell>
          <cell r="CD565">
            <v>0</v>
          </cell>
          <cell r="CE565">
            <v>8025592</v>
          </cell>
        </row>
        <row r="566">
          <cell r="A566">
            <v>28109502</v>
          </cell>
          <cell r="B566" t="str">
            <v>Transitoria Depositos de</v>
          </cell>
          <cell r="H566">
            <v>28109502</v>
          </cell>
          <cell r="I566" t="str">
            <v>Transitoria Depositos de</v>
          </cell>
          <cell r="O566">
            <v>28109502</v>
          </cell>
          <cell r="P566" t="str">
            <v>Transitoria Depositos de</v>
          </cell>
          <cell r="V566">
            <v>28109502</v>
          </cell>
          <cell r="W566" t="str">
            <v>Transitoria Depositos de</v>
          </cell>
          <cell r="AC566">
            <v>28109502</v>
          </cell>
          <cell r="AD566" t="str">
            <v>Transitoria Depositos de</v>
          </cell>
          <cell r="AJ566">
            <v>28109502</v>
          </cell>
          <cell r="AK566" t="str">
            <v>Transitoria Depositos de</v>
          </cell>
          <cell r="AQ566">
            <v>28109502</v>
          </cell>
          <cell r="AR566" t="str">
            <v>Transitoria Depositos de</v>
          </cell>
          <cell r="AX566">
            <v>28109502</v>
          </cell>
          <cell r="AY566" t="str">
            <v>Transitoria Depositos de</v>
          </cell>
          <cell r="BE566">
            <v>28109502</v>
          </cell>
          <cell r="BF566" t="str">
            <v>Transitoria Depositos de</v>
          </cell>
          <cell r="BS566">
            <v>28109502</v>
          </cell>
          <cell r="BT566" t="str">
            <v>Transitoria Depositos de</v>
          </cell>
          <cell r="BZ566">
            <v>529525</v>
          </cell>
          <cell r="CA566" t="str">
            <v>ELEMENTOS DE ASEO</v>
          </cell>
          <cell r="CB566">
            <v>26092118.25</v>
          </cell>
          <cell r="CC566">
            <v>3339976.3</v>
          </cell>
          <cell r="CD566">
            <v>0</v>
          </cell>
          <cell r="CE566">
            <v>29432094.550000001</v>
          </cell>
        </row>
        <row r="567">
          <cell r="A567">
            <v>28109503</v>
          </cell>
          <cell r="B567" t="str">
            <v>Depositos de Reserva Cart</v>
          </cell>
          <cell r="H567">
            <v>28109503</v>
          </cell>
          <cell r="I567" t="str">
            <v>Depositos de Reserva Cart</v>
          </cell>
          <cell r="O567">
            <v>28109503</v>
          </cell>
          <cell r="P567" t="str">
            <v>Depositos de Reserva Cart</v>
          </cell>
          <cell r="V567">
            <v>28109503</v>
          </cell>
          <cell r="W567" t="str">
            <v>Depositos de Reserva Cart</v>
          </cell>
          <cell r="AC567">
            <v>28109503</v>
          </cell>
          <cell r="AD567" t="str">
            <v>Depositos de Reserva Cart</v>
          </cell>
          <cell r="AJ567">
            <v>28109503</v>
          </cell>
          <cell r="AK567" t="str">
            <v>Depositos de Reserva Cart</v>
          </cell>
          <cell r="AQ567">
            <v>28109503</v>
          </cell>
          <cell r="AR567" t="str">
            <v>Depositos de Reserva Cart</v>
          </cell>
          <cell r="AX567">
            <v>28109503</v>
          </cell>
          <cell r="AY567" t="str">
            <v>Depositos de Reserva Cart</v>
          </cell>
          <cell r="BE567">
            <v>28109503</v>
          </cell>
          <cell r="BF567" t="str">
            <v>Depositos de Reserva Cart</v>
          </cell>
          <cell r="BS567">
            <v>28109503</v>
          </cell>
          <cell r="BT567" t="str">
            <v>Depositos de Reserva Cart</v>
          </cell>
          <cell r="BZ567">
            <v>529530</v>
          </cell>
          <cell r="CA567" t="str">
            <v>UTILES PAPELERIA Y FOTOCOPIAS</v>
          </cell>
          <cell r="CB567">
            <v>21126700.68</v>
          </cell>
          <cell r="CC567">
            <v>1846734.65</v>
          </cell>
          <cell r="CD567">
            <v>21044.53</v>
          </cell>
          <cell r="CE567">
            <v>22952390.800000001</v>
          </cell>
        </row>
        <row r="568">
          <cell r="A568">
            <v>2815</v>
          </cell>
          <cell r="B568" t="str">
            <v>INGRESOS RECIBIDOS PARA T</v>
          </cell>
          <cell r="H568">
            <v>2815</v>
          </cell>
          <cell r="I568" t="str">
            <v>INGRESOS RECIBIDOS PARA T</v>
          </cell>
          <cell r="O568">
            <v>2815</v>
          </cell>
          <cell r="P568" t="str">
            <v>INGRESOS RECIBIDOS PARA T</v>
          </cell>
          <cell r="V568">
            <v>2815</v>
          </cell>
          <cell r="W568" t="str">
            <v>INGRESOS RECIBIDOS PARA T</v>
          </cell>
          <cell r="AC568">
            <v>2815</v>
          </cell>
          <cell r="AD568" t="str">
            <v>INGRESOS RECIBIDOS PARA T</v>
          </cell>
          <cell r="AJ568">
            <v>2815</v>
          </cell>
          <cell r="AK568" t="str">
            <v>INGRESOS RECIBIDOS PARA T</v>
          </cell>
          <cell r="AQ568">
            <v>2815</v>
          </cell>
          <cell r="AR568" t="str">
            <v>INGRESOS RECIBIDOS PARA T</v>
          </cell>
          <cell r="AX568">
            <v>2815</v>
          </cell>
          <cell r="AY568" t="str">
            <v>INGRESOS RECIBIDOS PARA T</v>
          </cell>
          <cell r="BE568">
            <v>2815</v>
          </cell>
          <cell r="BF568" t="str">
            <v>INGRESOS RECIBIDOS PARA T</v>
          </cell>
          <cell r="BS568">
            <v>2815</v>
          </cell>
          <cell r="BT568" t="str">
            <v>INGRESOS RECIBIDOS PARA T</v>
          </cell>
          <cell r="BZ568">
            <v>529535</v>
          </cell>
          <cell r="CA568" t="str">
            <v>COMBUSTIBLES Y LUBRICANTES</v>
          </cell>
          <cell r="CB568">
            <v>473900</v>
          </cell>
          <cell r="CC568">
            <v>30000</v>
          </cell>
          <cell r="CD568">
            <v>0</v>
          </cell>
          <cell r="CE568">
            <v>503900</v>
          </cell>
        </row>
        <row r="569">
          <cell r="A569">
            <v>281505</v>
          </cell>
          <cell r="B569" t="str">
            <v>VALORES RECIBIDOS PARA TE</v>
          </cell>
          <cell r="H569">
            <v>281505</v>
          </cell>
          <cell r="I569" t="str">
            <v>VALORES RECIBIDOS PARA TE</v>
          </cell>
          <cell r="O569">
            <v>281505</v>
          </cell>
          <cell r="P569" t="str">
            <v>VALORES RECIBIDOS PARA TE</v>
          </cell>
          <cell r="V569">
            <v>281505</v>
          </cell>
          <cell r="W569" t="str">
            <v>VALORES RECIBIDOS PARA TE</v>
          </cell>
          <cell r="AC569">
            <v>281505</v>
          </cell>
          <cell r="AD569" t="str">
            <v>VALORES RECIBIDOS PARA TE</v>
          </cell>
          <cell r="AJ569">
            <v>281505</v>
          </cell>
          <cell r="AK569" t="str">
            <v>VALORES RECIBIDOS PARA TE</v>
          </cell>
          <cell r="AQ569">
            <v>281505</v>
          </cell>
          <cell r="AR569" t="str">
            <v>VALORES RECIBIDOS PARA TE</v>
          </cell>
          <cell r="AX569">
            <v>281505</v>
          </cell>
          <cell r="AY569" t="str">
            <v>VALORES RECIBIDOS PARA TE</v>
          </cell>
          <cell r="BE569">
            <v>281505</v>
          </cell>
          <cell r="BF569" t="str">
            <v>VALORES RECIBIDOS PARA TE</v>
          </cell>
          <cell r="BS569">
            <v>281505</v>
          </cell>
          <cell r="BT569" t="str">
            <v>VALORES RECIBIDOS PARA TE</v>
          </cell>
          <cell r="BZ569">
            <v>529540</v>
          </cell>
          <cell r="CA569" t="str">
            <v>EMPAQUES Y ENVASES</v>
          </cell>
          <cell r="CB569">
            <v>386621</v>
          </cell>
          <cell r="CC569">
            <v>400</v>
          </cell>
          <cell r="CD569">
            <v>0</v>
          </cell>
          <cell r="CE569">
            <v>387021</v>
          </cell>
        </row>
        <row r="570">
          <cell r="A570">
            <v>281510</v>
          </cell>
          <cell r="B570" t="str">
            <v>VENTA POR CUENTA DE TERCE</v>
          </cell>
          <cell r="H570">
            <v>281510</v>
          </cell>
          <cell r="I570" t="str">
            <v>VENTA POR CUENTA DE TERCE</v>
          </cell>
          <cell r="O570">
            <v>281510</v>
          </cell>
          <cell r="P570" t="str">
            <v>VENTA POR CUENTA DE TERCE</v>
          </cell>
          <cell r="V570">
            <v>281510</v>
          </cell>
          <cell r="W570" t="str">
            <v>VENTA POR CUENTA DE TERCE</v>
          </cell>
          <cell r="AC570">
            <v>281510</v>
          </cell>
          <cell r="AD570" t="str">
            <v>VENTA POR CUENTA DE TERCE</v>
          </cell>
          <cell r="AJ570">
            <v>281510</v>
          </cell>
          <cell r="AK570" t="str">
            <v>VENTA POR CUENTA DE TERCE</v>
          </cell>
          <cell r="AQ570">
            <v>281510</v>
          </cell>
          <cell r="AR570" t="str">
            <v>VENTA POR CUENTA DE TERCE</v>
          </cell>
          <cell r="AX570">
            <v>281510</v>
          </cell>
          <cell r="AY570" t="str">
            <v>VENTA POR CUENTA DE TERCE</v>
          </cell>
          <cell r="BE570">
            <v>281510</v>
          </cell>
          <cell r="BF570" t="str">
            <v>VENTA POR CUENTA DE TERCE</v>
          </cell>
          <cell r="BS570">
            <v>281510</v>
          </cell>
          <cell r="BT570" t="str">
            <v>VENTA POR CUENTA DE TERCE</v>
          </cell>
          <cell r="BZ570">
            <v>529545</v>
          </cell>
          <cell r="CA570" t="str">
            <v>TAXIS Y BUSES</v>
          </cell>
          <cell r="CB570">
            <v>1950300</v>
          </cell>
          <cell r="CC570">
            <v>309700</v>
          </cell>
          <cell r="CD570">
            <v>0</v>
          </cell>
          <cell r="CE570">
            <v>2260000</v>
          </cell>
        </row>
        <row r="571">
          <cell r="A571">
            <v>2830</v>
          </cell>
          <cell r="B571" t="str">
            <v>EMBARGOS JUDICIALES</v>
          </cell>
          <cell r="H571">
            <v>2830</v>
          </cell>
          <cell r="I571" t="str">
            <v>EMBARGOS JUDICIALES</v>
          </cell>
          <cell r="O571">
            <v>2830</v>
          </cell>
          <cell r="P571" t="str">
            <v>EMBARGOS JUDICIALES</v>
          </cell>
          <cell r="V571">
            <v>2830</v>
          </cell>
          <cell r="W571" t="str">
            <v>EMBARGOS JUDICIALES</v>
          </cell>
          <cell r="AC571">
            <v>2830</v>
          </cell>
          <cell r="AD571" t="str">
            <v>EMBARGOS JUDICIALES</v>
          </cell>
          <cell r="AJ571">
            <v>2830</v>
          </cell>
          <cell r="AK571" t="str">
            <v>EMBARGOS JUDICIALES</v>
          </cell>
          <cell r="AQ571">
            <v>2830</v>
          </cell>
          <cell r="AR571" t="str">
            <v>EMBARGOS JUDICIALES</v>
          </cell>
          <cell r="AX571">
            <v>2830</v>
          </cell>
          <cell r="AY571" t="str">
            <v>EMBARGOS JUDICIALES</v>
          </cell>
          <cell r="BE571">
            <v>2830</v>
          </cell>
          <cell r="BF571" t="str">
            <v>EMBARGOS JUDICIALES</v>
          </cell>
          <cell r="BS571">
            <v>2830</v>
          </cell>
          <cell r="BT571" t="str">
            <v>EMBARGOS JUDICIALES</v>
          </cell>
          <cell r="BZ571">
            <v>529565</v>
          </cell>
          <cell r="CA571" t="str">
            <v>PARQUEADEROS</v>
          </cell>
          <cell r="CB571">
            <v>146700</v>
          </cell>
          <cell r="CC571">
            <v>12400</v>
          </cell>
          <cell r="CD571">
            <v>0</v>
          </cell>
          <cell r="CE571">
            <v>159100</v>
          </cell>
        </row>
        <row r="572">
          <cell r="A572">
            <v>283005</v>
          </cell>
          <cell r="B572" t="str">
            <v>INDEMNIZACIONES</v>
          </cell>
          <cell r="H572">
            <v>283005</v>
          </cell>
          <cell r="I572" t="str">
            <v>INDEMNIZACIONES</v>
          </cell>
          <cell r="O572">
            <v>283005</v>
          </cell>
          <cell r="P572" t="str">
            <v>INDEMNIZACIONES</v>
          </cell>
          <cell r="V572">
            <v>283005</v>
          </cell>
          <cell r="W572" t="str">
            <v>INDEMNIZACIONES</v>
          </cell>
          <cell r="AC572">
            <v>283005</v>
          </cell>
          <cell r="AD572" t="str">
            <v>INDEMNIZACIONES</v>
          </cell>
          <cell r="AJ572">
            <v>283005</v>
          </cell>
          <cell r="AK572" t="str">
            <v>INDEMNIZACIONES</v>
          </cell>
          <cell r="AQ572">
            <v>283005</v>
          </cell>
          <cell r="AR572" t="str">
            <v>INDEMNIZACIONES</v>
          </cell>
          <cell r="AX572">
            <v>283005</v>
          </cell>
          <cell r="AY572" t="str">
            <v>INDEMNIZACIONES</v>
          </cell>
          <cell r="BE572">
            <v>283005</v>
          </cell>
          <cell r="BF572" t="str">
            <v>INDEMNIZACIONES</v>
          </cell>
          <cell r="BS572">
            <v>283005</v>
          </cell>
          <cell r="BT572" t="str">
            <v>INDEMNIZACIONES</v>
          </cell>
          <cell r="BZ572">
            <v>529595</v>
          </cell>
          <cell r="CA572" t="str">
            <v>OTROS</v>
          </cell>
          <cell r="CB572">
            <v>133998834.8</v>
          </cell>
          <cell r="CC572">
            <v>18313818.539999999</v>
          </cell>
          <cell r="CD572">
            <v>656795.32999999996</v>
          </cell>
          <cell r="CE572">
            <v>151655858.00999999</v>
          </cell>
        </row>
        <row r="573">
          <cell r="A573">
            <v>283010</v>
          </cell>
          <cell r="B573" t="str">
            <v>DEPOSITOS JUDICIALES</v>
          </cell>
          <cell r="H573">
            <v>283010</v>
          </cell>
          <cell r="I573" t="str">
            <v>DEPOSITOS JUDICIALES</v>
          </cell>
          <cell r="O573">
            <v>283010</v>
          </cell>
          <cell r="P573" t="str">
            <v>DEPOSITOS JUDICIALES</v>
          </cell>
          <cell r="V573">
            <v>283010</v>
          </cell>
          <cell r="W573" t="str">
            <v>DEPOSITOS JUDICIALES</v>
          </cell>
          <cell r="AC573">
            <v>283010</v>
          </cell>
          <cell r="AD573" t="str">
            <v>DEPOSITOS JUDICIALES</v>
          </cell>
          <cell r="AJ573">
            <v>283010</v>
          </cell>
          <cell r="AK573" t="str">
            <v>DEPOSITOS JUDICIALES</v>
          </cell>
          <cell r="AQ573">
            <v>283010</v>
          </cell>
          <cell r="AR573" t="str">
            <v>DEPOSITOS JUDICIALES</v>
          </cell>
          <cell r="AX573">
            <v>283010</v>
          </cell>
          <cell r="AY573" t="str">
            <v>DEPOSITOS JUDICIALES</v>
          </cell>
          <cell r="BE573">
            <v>283010</v>
          </cell>
          <cell r="BF573" t="str">
            <v>DEPOSITOS JUDICIALES</v>
          </cell>
          <cell r="BS573">
            <v>283010</v>
          </cell>
          <cell r="BT573" t="str">
            <v>DEPOSITOS JUDICIALES</v>
          </cell>
          <cell r="BZ573">
            <v>52959501</v>
          </cell>
          <cell r="CA573" t="str">
            <v>Suministros Varios</v>
          </cell>
          <cell r="CB573">
            <v>4355571.9400000004</v>
          </cell>
          <cell r="CC573">
            <v>145392.01</v>
          </cell>
          <cell r="CD573">
            <v>30000</v>
          </cell>
          <cell r="CE573">
            <v>4470963.95</v>
          </cell>
        </row>
        <row r="574">
          <cell r="A574">
            <v>3</v>
          </cell>
          <cell r="B574" t="str">
            <v>PATRIMONIO</v>
          </cell>
          <cell r="H574">
            <v>3</v>
          </cell>
          <cell r="I574" t="str">
            <v>PATRIMONIO</v>
          </cell>
          <cell r="O574">
            <v>3</v>
          </cell>
          <cell r="P574" t="str">
            <v>PATRIMONIO</v>
          </cell>
          <cell r="V574">
            <v>3</v>
          </cell>
          <cell r="W574" t="str">
            <v>PATRIMONIO</v>
          </cell>
          <cell r="AC574">
            <v>3</v>
          </cell>
          <cell r="AD574" t="str">
            <v>PATRIMONIO</v>
          </cell>
          <cell r="AJ574">
            <v>3</v>
          </cell>
          <cell r="AK574" t="str">
            <v>PATRIMONIO</v>
          </cell>
          <cell r="AQ574">
            <v>3</v>
          </cell>
          <cell r="AR574" t="str">
            <v>PATRIMONIO</v>
          </cell>
          <cell r="AX574">
            <v>3</v>
          </cell>
          <cell r="AY574" t="str">
            <v>PATRIMONIO</v>
          </cell>
          <cell r="BE574">
            <v>3</v>
          </cell>
          <cell r="BF574" t="str">
            <v>PATRIMONIO</v>
          </cell>
          <cell r="BS574">
            <v>3</v>
          </cell>
          <cell r="BT574" t="str">
            <v>PATRIMONIO</v>
          </cell>
          <cell r="BZ574">
            <v>52959502</v>
          </cell>
          <cell r="CA574" t="str">
            <v>Decoraciones</v>
          </cell>
          <cell r="CB574">
            <v>27985477</v>
          </cell>
          <cell r="CC574">
            <v>5791377</v>
          </cell>
          <cell r="CD574">
            <v>0</v>
          </cell>
          <cell r="CE574">
            <v>33776854</v>
          </cell>
        </row>
        <row r="575">
          <cell r="A575">
            <v>31</v>
          </cell>
          <cell r="B575" t="str">
            <v>CAPITAL SOCIAL</v>
          </cell>
          <cell r="H575">
            <v>31</v>
          </cell>
          <cell r="I575" t="str">
            <v>CAPITAL SOCIAL</v>
          </cell>
          <cell r="O575">
            <v>31</v>
          </cell>
          <cell r="P575" t="str">
            <v>CAPITAL SOCIAL</v>
          </cell>
          <cell r="V575">
            <v>31</v>
          </cell>
          <cell r="W575" t="str">
            <v>CAPITAL SOCIAL</v>
          </cell>
          <cell r="AC575">
            <v>31</v>
          </cell>
          <cell r="AD575" t="str">
            <v>CAPITAL SOCIAL</v>
          </cell>
          <cell r="AJ575">
            <v>31</v>
          </cell>
          <cell r="AK575" t="str">
            <v>CAPITAL SOCIAL</v>
          </cell>
          <cell r="AQ575">
            <v>31</v>
          </cell>
          <cell r="AR575" t="str">
            <v>CAPITAL SOCIAL</v>
          </cell>
          <cell r="AX575">
            <v>31</v>
          </cell>
          <cell r="AY575" t="str">
            <v>CAPITAL SOCIAL</v>
          </cell>
          <cell r="BE575">
            <v>31</v>
          </cell>
          <cell r="BF575" t="str">
            <v>CAPITAL SOCIAL</v>
          </cell>
          <cell r="BS575">
            <v>31</v>
          </cell>
          <cell r="BT575" t="str">
            <v>CAPITAL SOCIAL</v>
          </cell>
          <cell r="BZ575">
            <v>52959503</v>
          </cell>
          <cell r="CA575" t="str">
            <v>Música y Variedades</v>
          </cell>
          <cell r="CB575">
            <v>580000</v>
          </cell>
          <cell r="CC575">
            <v>0</v>
          </cell>
          <cell r="CD575">
            <v>0</v>
          </cell>
          <cell r="CE575">
            <v>580000</v>
          </cell>
        </row>
        <row r="576">
          <cell r="A576">
            <v>3105</v>
          </cell>
          <cell r="B576" t="str">
            <v>CAPITAL SUSCRITO Y PAGADO</v>
          </cell>
          <cell r="H576">
            <v>3105</v>
          </cell>
          <cell r="I576" t="str">
            <v>CAPITAL SUSCRITO Y PAGADO</v>
          </cell>
          <cell r="O576">
            <v>3105</v>
          </cell>
          <cell r="P576" t="str">
            <v>CAPITAL SUSCRITO Y PAGADO</v>
          </cell>
          <cell r="V576">
            <v>3105</v>
          </cell>
          <cell r="W576" t="str">
            <v>CAPITAL SUSCRITO Y PAGADO</v>
          </cell>
          <cell r="AC576">
            <v>3105</v>
          </cell>
          <cell r="AD576" t="str">
            <v>CAPITAL SUSCRITO Y PAGADO</v>
          </cell>
          <cell r="AJ576">
            <v>3105</v>
          </cell>
          <cell r="AK576" t="str">
            <v>CAPITAL SUSCRITO Y PAGADO</v>
          </cell>
          <cell r="AQ576">
            <v>3105</v>
          </cell>
          <cell r="AR576" t="str">
            <v>CAPITAL SUSCRITO Y PAGADO</v>
          </cell>
          <cell r="AX576">
            <v>3105</v>
          </cell>
          <cell r="AY576" t="str">
            <v>CAPITAL SUSCRITO Y PAGADO</v>
          </cell>
          <cell r="BE576">
            <v>3105</v>
          </cell>
          <cell r="BF576" t="str">
            <v>CAPITAL SUSCRITO Y PAGADO</v>
          </cell>
          <cell r="BS576">
            <v>3105</v>
          </cell>
          <cell r="BT576" t="str">
            <v>CAPITAL SUSCRITO Y PAGADO</v>
          </cell>
          <cell r="BZ576">
            <v>52959504</v>
          </cell>
          <cell r="CA576" t="str">
            <v>Suministros a Huéspedes</v>
          </cell>
          <cell r="CB576">
            <v>83894280.959999993</v>
          </cell>
          <cell r="CC576">
            <v>7293498.5300000003</v>
          </cell>
          <cell r="CD576">
            <v>14295.33</v>
          </cell>
          <cell r="CE576">
            <v>91173484.159999996</v>
          </cell>
        </row>
        <row r="577">
          <cell r="A577">
            <v>310505</v>
          </cell>
          <cell r="B577" t="str">
            <v>CAPITAL AUTORIZADO</v>
          </cell>
          <cell r="H577">
            <v>310505</v>
          </cell>
          <cell r="I577" t="str">
            <v>CAPITAL AUTORIZADO</v>
          </cell>
          <cell r="O577">
            <v>310505</v>
          </cell>
          <cell r="P577" t="str">
            <v>CAPITAL AUTORIZADO</v>
          </cell>
          <cell r="V577">
            <v>310505</v>
          </cell>
          <cell r="W577" t="str">
            <v>CAPITAL AUTORIZADO</v>
          </cell>
          <cell r="AC577">
            <v>310505</v>
          </cell>
          <cell r="AD577" t="str">
            <v>CAPITAL AUTORIZADO</v>
          </cell>
          <cell r="AJ577">
            <v>310505</v>
          </cell>
          <cell r="AK577" t="str">
            <v>CAPITAL AUTORIZADO</v>
          </cell>
          <cell r="AQ577">
            <v>310505</v>
          </cell>
          <cell r="AR577" t="str">
            <v>CAPITAL AUTORIZADO</v>
          </cell>
          <cell r="AX577">
            <v>310505</v>
          </cell>
          <cell r="AY577" t="str">
            <v>CAPITAL AUTORIZADO</v>
          </cell>
          <cell r="BE577">
            <v>310505</v>
          </cell>
          <cell r="BF577" t="str">
            <v>CAPITAL AUTORIZADO</v>
          </cell>
          <cell r="BS577">
            <v>310505</v>
          </cell>
          <cell r="BT577" t="str">
            <v>CAPITAL AUTORIZADO</v>
          </cell>
          <cell r="BZ577">
            <v>52959505</v>
          </cell>
          <cell r="CA577" t="str">
            <v>Atenciones</v>
          </cell>
          <cell r="CB577">
            <v>9792910.9000000004</v>
          </cell>
          <cell r="CC577">
            <v>4897517</v>
          </cell>
          <cell r="CD577">
            <v>612500</v>
          </cell>
          <cell r="CE577">
            <v>14077927.9</v>
          </cell>
        </row>
        <row r="578">
          <cell r="A578">
            <v>31050501</v>
          </cell>
          <cell r="B578" t="str">
            <v>Capital Autorizado</v>
          </cell>
          <cell r="H578">
            <v>31050501</v>
          </cell>
          <cell r="I578" t="str">
            <v>Capital Autorizado</v>
          </cell>
          <cell r="O578">
            <v>31050501</v>
          </cell>
          <cell r="P578" t="str">
            <v>Capital Autorizado</v>
          </cell>
          <cell r="V578">
            <v>31050501</v>
          </cell>
          <cell r="W578" t="str">
            <v>Capital Autorizado</v>
          </cell>
          <cell r="AC578">
            <v>31050501</v>
          </cell>
          <cell r="AD578" t="str">
            <v>Capital Autorizado</v>
          </cell>
          <cell r="AJ578">
            <v>31050501</v>
          </cell>
          <cell r="AK578" t="str">
            <v>Capital Autorizado</v>
          </cell>
          <cell r="AQ578">
            <v>31050501</v>
          </cell>
          <cell r="AR578" t="str">
            <v>Capital Autorizado</v>
          </cell>
          <cell r="AX578">
            <v>31050501</v>
          </cell>
          <cell r="AY578" t="str">
            <v>Capital Autorizado</v>
          </cell>
          <cell r="BE578">
            <v>31050501</v>
          </cell>
          <cell r="BF578" t="str">
            <v>Capital Autorizado</v>
          </cell>
          <cell r="BS578">
            <v>31050501</v>
          </cell>
          <cell r="BT578" t="str">
            <v>Capital Autorizado</v>
          </cell>
          <cell r="BZ578">
            <v>52959509</v>
          </cell>
          <cell r="CA578" t="str">
            <v>Mercancía Dada de Baja</v>
          </cell>
          <cell r="CB578">
            <v>0</v>
          </cell>
          <cell r="CC578">
            <v>0</v>
          </cell>
          <cell r="CD578">
            <v>0</v>
          </cell>
          <cell r="CE578">
            <v>0</v>
          </cell>
        </row>
        <row r="579">
          <cell r="A579">
            <v>310510</v>
          </cell>
          <cell r="B579" t="str">
            <v>CAPITAL POR SUSCRIBIR</v>
          </cell>
          <cell r="H579">
            <v>310510</v>
          </cell>
          <cell r="I579" t="str">
            <v>CAPITAL POR SUSCRIBIR</v>
          </cell>
          <cell r="O579">
            <v>310510</v>
          </cell>
          <cell r="P579" t="str">
            <v>CAPITAL POR SUSCRIBIR</v>
          </cell>
          <cell r="V579">
            <v>310510</v>
          </cell>
          <cell r="W579" t="str">
            <v>CAPITAL POR SUSCRIBIR</v>
          </cell>
          <cell r="AC579">
            <v>310510</v>
          </cell>
          <cell r="AD579" t="str">
            <v>CAPITAL POR SUSCRIBIR</v>
          </cell>
          <cell r="AJ579">
            <v>310510</v>
          </cell>
          <cell r="AK579" t="str">
            <v>CAPITAL POR SUSCRIBIR</v>
          </cell>
          <cell r="AQ579">
            <v>310510</v>
          </cell>
          <cell r="AR579" t="str">
            <v>CAPITAL POR SUSCRIBIR</v>
          </cell>
          <cell r="AX579">
            <v>310510</v>
          </cell>
          <cell r="AY579" t="str">
            <v>CAPITAL POR SUSCRIBIR</v>
          </cell>
          <cell r="BE579">
            <v>310510</v>
          </cell>
          <cell r="BF579" t="str">
            <v>CAPITAL POR SUSCRIBIR</v>
          </cell>
          <cell r="BS579">
            <v>310510</v>
          </cell>
          <cell r="BT579" t="str">
            <v>CAPITAL POR SUSCRIBIR</v>
          </cell>
          <cell r="BZ579">
            <v>52959515</v>
          </cell>
          <cell r="CA579" t="str">
            <v>Alojamiento por Alta Ocupación</v>
          </cell>
          <cell r="CB579">
            <v>7390594</v>
          </cell>
          <cell r="CC579">
            <v>186034</v>
          </cell>
          <cell r="CD579">
            <v>0</v>
          </cell>
          <cell r="CE579">
            <v>7576628</v>
          </cell>
        </row>
        <row r="580">
          <cell r="A580">
            <v>31051001</v>
          </cell>
          <cell r="B580" t="str">
            <v>Capital Por Suscribir</v>
          </cell>
          <cell r="H580">
            <v>31051001</v>
          </cell>
          <cell r="I580" t="str">
            <v>Capital Por Suscribir</v>
          </cell>
          <cell r="O580">
            <v>31051001</v>
          </cell>
          <cell r="P580" t="str">
            <v>Capital Por Suscribir</v>
          </cell>
          <cell r="V580">
            <v>31051001</v>
          </cell>
          <cell r="W580" t="str">
            <v>Capital Por Suscribir</v>
          </cell>
          <cell r="AC580">
            <v>31051001</v>
          </cell>
          <cell r="AD580" t="str">
            <v>Capital Por Suscribir</v>
          </cell>
          <cell r="AJ580">
            <v>31051001</v>
          </cell>
          <cell r="AK580" t="str">
            <v>Capital Por Suscribir</v>
          </cell>
          <cell r="AQ580">
            <v>31051001</v>
          </cell>
          <cell r="AR580" t="str">
            <v>Capital Por Suscribir</v>
          </cell>
          <cell r="AX580">
            <v>31051001</v>
          </cell>
          <cell r="AY580" t="str">
            <v>Capital Por Suscribir</v>
          </cell>
          <cell r="BE580">
            <v>31051001</v>
          </cell>
          <cell r="BF580" t="str">
            <v>Capital Por Suscribir</v>
          </cell>
          <cell r="BS580">
            <v>31051001</v>
          </cell>
          <cell r="BT580" t="str">
            <v>Capital Por Suscribir</v>
          </cell>
          <cell r="BZ580">
            <v>5299</v>
          </cell>
          <cell r="CA580" t="str">
            <v>PROVISIONES</v>
          </cell>
          <cell r="CB580">
            <v>154423357</v>
          </cell>
          <cell r="CC580">
            <v>12402058</v>
          </cell>
          <cell r="CD580">
            <v>166825415</v>
          </cell>
          <cell r="CE580">
            <v>0</v>
          </cell>
        </row>
        <row r="581">
          <cell r="A581">
            <v>3115</v>
          </cell>
          <cell r="B581" t="str">
            <v>APORTES SOCIALES</v>
          </cell>
          <cell r="H581">
            <v>3115</v>
          </cell>
          <cell r="I581" t="str">
            <v>APORTES SOCIALES</v>
          </cell>
          <cell r="O581">
            <v>3115</v>
          </cell>
          <cell r="P581" t="str">
            <v>APORTES SOCIALES</v>
          </cell>
          <cell r="V581">
            <v>3115</v>
          </cell>
          <cell r="W581" t="str">
            <v>APORTES SOCIALES</v>
          </cell>
          <cell r="AC581">
            <v>3115</v>
          </cell>
          <cell r="AD581" t="str">
            <v>APORTES SOCIALES</v>
          </cell>
          <cell r="AJ581">
            <v>3115</v>
          </cell>
          <cell r="AK581" t="str">
            <v>APORTES SOCIALES</v>
          </cell>
          <cell r="AQ581">
            <v>3115</v>
          </cell>
          <cell r="AR581" t="str">
            <v>APORTES SOCIALES</v>
          </cell>
          <cell r="AX581">
            <v>3115</v>
          </cell>
          <cell r="AY581" t="str">
            <v>APORTES SOCIALES</v>
          </cell>
          <cell r="BE581">
            <v>3115</v>
          </cell>
          <cell r="BF581" t="str">
            <v>APORTES SOCIALES</v>
          </cell>
          <cell r="BS581">
            <v>3115</v>
          </cell>
          <cell r="BT581" t="str">
            <v>APORTES SOCIALES</v>
          </cell>
          <cell r="BZ581">
            <v>529995</v>
          </cell>
          <cell r="CA581" t="str">
            <v>OTROS ACTIVOS</v>
          </cell>
          <cell r="CB581">
            <v>154423357</v>
          </cell>
          <cell r="CC581">
            <v>12402058</v>
          </cell>
          <cell r="CD581">
            <v>166825415</v>
          </cell>
          <cell r="CE581">
            <v>0</v>
          </cell>
        </row>
        <row r="582">
          <cell r="A582">
            <v>311505</v>
          </cell>
          <cell r="B582" t="str">
            <v>CUOTAS O APORTES DE INTER</v>
          </cell>
          <cell r="H582">
            <v>311505</v>
          </cell>
          <cell r="I582" t="str">
            <v>CUOTAS O APORTES DE INTER</v>
          </cell>
          <cell r="O582">
            <v>311505</v>
          </cell>
          <cell r="P582" t="str">
            <v>CUOTAS O APORTES DE INTER</v>
          </cell>
          <cell r="V582">
            <v>311505</v>
          </cell>
          <cell r="W582" t="str">
            <v>CUOTAS O APORTES DE INTER</v>
          </cell>
          <cell r="AC582">
            <v>311505</v>
          </cell>
          <cell r="AD582" t="str">
            <v>CUOTAS O APORTES DE INTER</v>
          </cell>
          <cell r="AJ582">
            <v>311505</v>
          </cell>
          <cell r="AK582" t="str">
            <v>CUOTAS O APORTES DE INTER</v>
          </cell>
          <cell r="AQ582">
            <v>311505</v>
          </cell>
          <cell r="AR582" t="str">
            <v>CUOTAS O APORTES DE INTER</v>
          </cell>
          <cell r="AX582">
            <v>311505</v>
          </cell>
          <cell r="AY582" t="str">
            <v>CUOTAS O APORTES DE INTER</v>
          </cell>
          <cell r="BE582">
            <v>311505</v>
          </cell>
          <cell r="BF582" t="str">
            <v>CUOTAS O APORTES DE INTER</v>
          </cell>
          <cell r="BS582">
            <v>311505</v>
          </cell>
          <cell r="BT582" t="str">
            <v>CUOTAS O APORTES DE INTER</v>
          </cell>
          <cell r="BZ582">
            <v>52999501</v>
          </cell>
          <cell r="CA582" t="str">
            <v>Lencería</v>
          </cell>
          <cell r="CB582">
            <v>60909468</v>
          </cell>
          <cell r="CC582">
            <v>4775841</v>
          </cell>
          <cell r="CD582">
            <v>65685309</v>
          </cell>
          <cell r="CE582">
            <v>0</v>
          </cell>
        </row>
        <row r="583">
          <cell r="A583">
            <v>32</v>
          </cell>
          <cell r="B583" t="str">
            <v>SUPERAVIT DE CAPITAL</v>
          </cell>
          <cell r="H583">
            <v>32</v>
          </cell>
          <cell r="I583" t="str">
            <v>SUPERAVIT DE CAPITAL</v>
          </cell>
          <cell r="O583">
            <v>32</v>
          </cell>
          <cell r="P583" t="str">
            <v>SUPERAVIT DE CAPITAL</v>
          </cell>
          <cell r="V583">
            <v>32</v>
          </cell>
          <cell r="W583" t="str">
            <v>SUPERAVIT DE CAPITAL</v>
          </cell>
          <cell r="AC583">
            <v>32</v>
          </cell>
          <cell r="AD583" t="str">
            <v>SUPERAVIT DE CAPITAL</v>
          </cell>
          <cell r="AJ583">
            <v>32</v>
          </cell>
          <cell r="AK583" t="str">
            <v>SUPERAVIT DE CAPITAL</v>
          </cell>
          <cell r="AQ583">
            <v>32</v>
          </cell>
          <cell r="AR583" t="str">
            <v>SUPERAVIT DE CAPITAL</v>
          </cell>
          <cell r="AX583">
            <v>32</v>
          </cell>
          <cell r="AY583" t="str">
            <v>SUPERAVIT DE CAPITAL</v>
          </cell>
          <cell r="BE583">
            <v>32</v>
          </cell>
          <cell r="BF583" t="str">
            <v>SUPERAVIT DE CAPITAL</v>
          </cell>
          <cell r="BS583">
            <v>32</v>
          </cell>
          <cell r="BT583" t="str">
            <v>SUPERAVIT DE CAPITAL</v>
          </cell>
          <cell r="BZ583">
            <v>52999502</v>
          </cell>
          <cell r="CA583" t="str">
            <v>Loza y Cristaleria</v>
          </cell>
          <cell r="CB583">
            <v>9130421</v>
          </cell>
          <cell r="CC583">
            <v>716376</v>
          </cell>
          <cell r="CD583">
            <v>9846797</v>
          </cell>
          <cell r="CE583">
            <v>0</v>
          </cell>
        </row>
        <row r="584">
          <cell r="A584">
            <v>3205</v>
          </cell>
          <cell r="B584" t="str">
            <v>PRIMA COLOC DE ACCIONES</v>
          </cell>
          <cell r="H584">
            <v>3205</v>
          </cell>
          <cell r="I584" t="str">
            <v>PRIMA COLOC DE ACCIONES</v>
          </cell>
          <cell r="O584">
            <v>3205</v>
          </cell>
          <cell r="P584" t="str">
            <v>PRIMA COLOC DE ACCIONES</v>
          </cell>
          <cell r="V584">
            <v>3205</v>
          </cell>
          <cell r="W584" t="str">
            <v>PRIMA COLOC DE ACCIONES</v>
          </cell>
          <cell r="AC584">
            <v>3205</v>
          </cell>
          <cell r="AD584" t="str">
            <v>PRIMA COLOC DE ACCIONES</v>
          </cell>
          <cell r="AJ584">
            <v>3205</v>
          </cell>
          <cell r="AK584" t="str">
            <v>PRIMA COLOC DE ACCIONES</v>
          </cell>
          <cell r="AQ584">
            <v>3205</v>
          </cell>
          <cell r="AR584" t="str">
            <v>PRIMA COLOC DE ACCIONES</v>
          </cell>
          <cell r="AX584">
            <v>3205</v>
          </cell>
          <cell r="AY584" t="str">
            <v>PRIMA COLOC DE ACCIONES</v>
          </cell>
          <cell r="BE584">
            <v>3205</v>
          </cell>
          <cell r="BF584" t="str">
            <v>PRIMA COLOC DE ACCIONES</v>
          </cell>
          <cell r="BS584">
            <v>3205</v>
          </cell>
          <cell r="BT584" t="str">
            <v>PRIMA COLOC DE ACCIONES</v>
          </cell>
          <cell r="BZ584">
            <v>52999506</v>
          </cell>
          <cell r="CA584" t="str">
            <v>Implementos de Habitación</v>
          </cell>
          <cell r="CB584">
            <v>60909468</v>
          </cell>
          <cell r="CC584">
            <v>4775841</v>
          </cell>
          <cell r="CD584">
            <v>65685309</v>
          </cell>
          <cell r="CE584">
            <v>0</v>
          </cell>
        </row>
        <row r="585">
          <cell r="A585">
            <v>3210</v>
          </cell>
          <cell r="B585" t="str">
            <v>DONACIONES</v>
          </cell>
          <cell r="H585">
            <v>3210</v>
          </cell>
          <cell r="I585" t="str">
            <v>DONACIONES</v>
          </cell>
          <cell r="O585">
            <v>3210</v>
          </cell>
          <cell r="P585" t="str">
            <v>DONACIONES</v>
          </cell>
          <cell r="V585">
            <v>3210</v>
          </cell>
          <cell r="W585" t="str">
            <v>DONACIONES</v>
          </cell>
          <cell r="AC585">
            <v>3210</v>
          </cell>
          <cell r="AD585" t="str">
            <v>DONACIONES</v>
          </cell>
          <cell r="AJ585">
            <v>3210</v>
          </cell>
          <cell r="AK585" t="str">
            <v>DONACIONES</v>
          </cell>
          <cell r="AQ585">
            <v>3210</v>
          </cell>
          <cell r="AR585" t="str">
            <v>DONACIONES</v>
          </cell>
          <cell r="AX585">
            <v>3210</v>
          </cell>
          <cell r="AY585" t="str">
            <v>DONACIONES</v>
          </cell>
          <cell r="BE585">
            <v>3210</v>
          </cell>
          <cell r="BF585" t="str">
            <v>DONACIONES</v>
          </cell>
          <cell r="BS585">
            <v>3210</v>
          </cell>
          <cell r="BT585" t="str">
            <v>DONACIONES</v>
          </cell>
          <cell r="BZ585">
            <v>52999508</v>
          </cell>
          <cell r="CA585" t="str">
            <v>Uniformes</v>
          </cell>
          <cell r="CB585">
            <v>23474000</v>
          </cell>
          <cell r="CC585">
            <v>2134000</v>
          </cell>
          <cell r="CD585">
            <v>25608000</v>
          </cell>
          <cell r="CE585">
            <v>0</v>
          </cell>
        </row>
        <row r="586">
          <cell r="A586">
            <v>33</v>
          </cell>
          <cell r="B586" t="str">
            <v>RESERVAS</v>
          </cell>
          <cell r="H586">
            <v>33</v>
          </cell>
          <cell r="I586" t="str">
            <v>RESERVAS</v>
          </cell>
          <cell r="O586">
            <v>33</v>
          </cell>
          <cell r="P586" t="str">
            <v>RESERVAS</v>
          </cell>
          <cell r="V586">
            <v>33</v>
          </cell>
          <cell r="W586" t="str">
            <v>RESERVAS</v>
          </cell>
          <cell r="AC586">
            <v>33</v>
          </cell>
          <cell r="AD586" t="str">
            <v>RESERVAS</v>
          </cell>
          <cell r="AJ586">
            <v>33</v>
          </cell>
          <cell r="AK586" t="str">
            <v>RESERVAS</v>
          </cell>
          <cell r="AQ586">
            <v>33</v>
          </cell>
          <cell r="AR586" t="str">
            <v>RESERVAS</v>
          </cell>
          <cell r="AX586">
            <v>33</v>
          </cell>
          <cell r="AY586" t="str">
            <v>RESERVAS</v>
          </cell>
          <cell r="BE586">
            <v>33</v>
          </cell>
          <cell r="BF586" t="str">
            <v>RESERVAS</v>
          </cell>
          <cell r="BS586">
            <v>33</v>
          </cell>
          <cell r="BT586" t="str">
            <v>RESERVAS</v>
          </cell>
          <cell r="BZ586">
            <v>53</v>
          </cell>
          <cell r="CA586" t="str">
            <v>NO OPERACIONALES</v>
          </cell>
          <cell r="CB586">
            <v>98578332.219999999</v>
          </cell>
          <cell r="CC586">
            <v>7646813.7800000003</v>
          </cell>
          <cell r="CD586">
            <v>0</v>
          </cell>
          <cell r="CE586">
            <v>106225146</v>
          </cell>
        </row>
        <row r="587">
          <cell r="A587">
            <v>3305</v>
          </cell>
          <cell r="B587" t="str">
            <v>OBLIGATORIAS</v>
          </cell>
          <cell r="H587">
            <v>3305</v>
          </cell>
          <cell r="I587" t="str">
            <v>OBLIGATORIAS</v>
          </cell>
          <cell r="O587">
            <v>3305</v>
          </cell>
          <cell r="P587" t="str">
            <v>OBLIGATORIAS</v>
          </cell>
          <cell r="V587">
            <v>3305</v>
          </cell>
          <cell r="W587" t="str">
            <v>OBLIGATORIAS</v>
          </cell>
          <cell r="AC587">
            <v>3305</v>
          </cell>
          <cell r="AD587" t="str">
            <v>OBLIGATORIAS</v>
          </cell>
          <cell r="AJ587">
            <v>3305</v>
          </cell>
          <cell r="AK587" t="str">
            <v>OBLIGATORIAS</v>
          </cell>
          <cell r="AQ587">
            <v>3305</v>
          </cell>
          <cell r="AR587" t="str">
            <v>OBLIGATORIAS</v>
          </cell>
          <cell r="AX587">
            <v>3305</v>
          </cell>
          <cell r="AY587" t="str">
            <v>OBLIGATORIAS</v>
          </cell>
          <cell r="BE587">
            <v>3305</v>
          </cell>
          <cell r="BF587" t="str">
            <v>OBLIGATORIAS</v>
          </cell>
          <cell r="BS587">
            <v>3305</v>
          </cell>
          <cell r="BT587" t="str">
            <v>OBLIGATORIAS</v>
          </cell>
          <cell r="BZ587">
            <v>5305</v>
          </cell>
          <cell r="CA587" t="str">
            <v>FINANCIEROS</v>
          </cell>
          <cell r="CB587">
            <v>94738332.219999999</v>
          </cell>
          <cell r="CC587">
            <v>7646813.7800000003</v>
          </cell>
          <cell r="CD587">
            <v>0</v>
          </cell>
          <cell r="CE587">
            <v>102385146</v>
          </cell>
        </row>
        <row r="588">
          <cell r="A588">
            <v>330505</v>
          </cell>
          <cell r="B588" t="str">
            <v>RESERVA LEGAL</v>
          </cell>
          <cell r="H588">
            <v>330505</v>
          </cell>
          <cell r="I588" t="str">
            <v>RESERVA LEGAL</v>
          </cell>
          <cell r="O588">
            <v>330505</v>
          </cell>
          <cell r="P588" t="str">
            <v>RESERVA LEGAL</v>
          </cell>
          <cell r="V588">
            <v>330505</v>
          </cell>
          <cell r="W588" t="str">
            <v>RESERVA LEGAL</v>
          </cell>
          <cell r="AC588">
            <v>330505</v>
          </cell>
          <cell r="AD588" t="str">
            <v>RESERVA LEGAL</v>
          </cell>
          <cell r="AJ588">
            <v>330505</v>
          </cell>
          <cell r="AK588" t="str">
            <v>RESERVA LEGAL</v>
          </cell>
          <cell r="AQ588">
            <v>330505</v>
          </cell>
          <cell r="AR588" t="str">
            <v>RESERVA LEGAL</v>
          </cell>
          <cell r="AX588">
            <v>330505</v>
          </cell>
          <cell r="AY588" t="str">
            <v>RESERVA LEGAL</v>
          </cell>
          <cell r="BE588">
            <v>330505</v>
          </cell>
          <cell r="BF588" t="str">
            <v>RESERVA LEGAL</v>
          </cell>
          <cell r="BS588">
            <v>330505</v>
          </cell>
          <cell r="BT588" t="str">
            <v>RESERVA LEGAL</v>
          </cell>
          <cell r="BZ588">
            <v>530505</v>
          </cell>
          <cell r="CA588" t="str">
            <v>GASTOS BANCARIOS</v>
          </cell>
          <cell r="CB588">
            <v>5471112.4500000002</v>
          </cell>
          <cell r="CC588">
            <v>439334.54</v>
          </cell>
          <cell r="CD588">
            <v>0</v>
          </cell>
          <cell r="CE588">
            <v>5910446.9900000002</v>
          </cell>
        </row>
        <row r="589">
          <cell r="A589">
            <v>330510</v>
          </cell>
          <cell r="B589" t="str">
            <v>RESERVAS POR DISPOSCIONES</v>
          </cell>
          <cell r="H589">
            <v>330510</v>
          </cell>
          <cell r="I589" t="str">
            <v>RESERVAS POR DISPOSCIONES</v>
          </cell>
          <cell r="O589">
            <v>330510</v>
          </cell>
          <cell r="P589" t="str">
            <v>RESERVAS POR DISPOSCIONES</v>
          </cell>
          <cell r="V589">
            <v>330510</v>
          </cell>
          <cell r="W589" t="str">
            <v>RESERVAS POR DISPOSCIONES</v>
          </cell>
          <cell r="AC589">
            <v>330510</v>
          </cell>
          <cell r="AD589" t="str">
            <v>RESERVAS POR DISPOSCIONES</v>
          </cell>
          <cell r="AJ589">
            <v>330510</v>
          </cell>
          <cell r="AK589" t="str">
            <v>RESERVAS POR DISPOSCIONES</v>
          </cell>
          <cell r="AQ589">
            <v>330510</v>
          </cell>
          <cell r="AR589" t="str">
            <v>RESERVAS POR DISPOSCIONES</v>
          </cell>
          <cell r="AX589">
            <v>330510</v>
          </cell>
          <cell r="AY589" t="str">
            <v>RESERVAS POR DISPOSCIONES</v>
          </cell>
          <cell r="BE589">
            <v>330510</v>
          </cell>
          <cell r="BF589" t="str">
            <v>RESERVAS POR DISPOSCIONES</v>
          </cell>
          <cell r="BS589">
            <v>330510</v>
          </cell>
          <cell r="BT589" t="str">
            <v>RESERVAS POR DISPOSCIONES</v>
          </cell>
          <cell r="BZ589">
            <v>530515</v>
          </cell>
          <cell r="CA589" t="str">
            <v>COMISIONES TARJETAS DE CREDITO</v>
          </cell>
          <cell r="CB589">
            <v>85510011.769999996</v>
          </cell>
          <cell r="CC589">
            <v>7096056.2400000002</v>
          </cell>
          <cell r="CD589">
            <v>0</v>
          </cell>
          <cell r="CE589">
            <v>92606068.010000005</v>
          </cell>
        </row>
        <row r="590">
          <cell r="A590">
            <v>3310</v>
          </cell>
          <cell r="B590" t="str">
            <v>RESERVAS ESTATUTARIAS</v>
          </cell>
          <cell r="H590">
            <v>3310</v>
          </cell>
          <cell r="I590" t="str">
            <v>RESERVAS ESTATUTARIAS</v>
          </cell>
          <cell r="O590">
            <v>3310</v>
          </cell>
          <cell r="P590" t="str">
            <v>RESERVAS ESTATUTARIAS</v>
          </cell>
          <cell r="V590">
            <v>3310</v>
          </cell>
          <cell r="W590" t="str">
            <v>RESERVAS ESTATUTARIAS</v>
          </cell>
          <cell r="AC590">
            <v>3310</v>
          </cell>
          <cell r="AD590" t="str">
            <v>RESERVAS ESTATUTARIAS</v>
          </cell>
          <cell r="AJ590">
            <v>3310</v>
          </cell>
          <cell r="AK590" t="str">
            <v>RESERVAS ESTATUTARIAS</v>
          </cell>
          <cell r="AQ590">
            <v>3310</v>
          </cell>
          <cell r="AR590" t="str">
            <v>RESERVAS ESTATUTARIAS</v>
          </cell>
          <cell r="AX590">
            <v>3310</v>
          </cell>
          <cell r="AY590" t="str">
            <v>RESERVAS ESTATUTARIAS</v>
          </cell>
          <cell r="BE590">
            <v>3310</v>
          </cell>
          <cell r="BF590" t="str">
            <v>RESERVAS ESTATUTARIAS</v>
          </cell>
          <cell r="BS590">
            <v>3310</v>
          </cell>
          <cell r="BT590" t="str">
            <v>RESERVAS ESTATUTARIAS</v>
          </cell>
          <cell r="BZ590">
            <v>530520</v>
          </cell>
          <cell r="CA590" t="str">
            <v>INTERESES</v>
          </cell>
          <cell r="CB590">
            <v>3757208</v>
          </cell>
          <cell r="CC590">
            <v>111423</v>
          </cell>
          <cell r="CD590">
            <v>0</v>
          </cell>
          <cell r="CE590">
            <v>3868631</v>
          </cell>
        </row>
        <row r="591">
          <cell r="A591">
            <v>331005</v>
          </cell>
          <cell r="B591" t="str">
            <v>PARA FUTURAS CAPITALIZACI</v>
          </cell>
          <cell r="H591">
            <v>331005</v>
          </cell>
          <cell r="I591" t="str">
            <v>PARA FUTURAS CAPITALIZACI</v>
          </cell>
          <cell r="O591">
            <v>331005</v>
          </cell>
          <cell r="P591" t="str">
            <v>PARA FUTURAS CAPITALIZACI</v>
          </cell>
          <cell r="V591">
            <v>331005</v>
          </cell>
          <cell r="W591" t="str">
            <v>PARA FUTURAS CAPITALIZACI</v>
          </cell>
          <cell r="AC591">
            <v>331005</v>
          </cell>
          <cell r="AD591" t="str">
            <v>PARA FUTURAS CAPITALIZACI</v>
          </cell>
          <cell r="AJ591">
            <v>331005</v>
          </cell>
          <cell r="AK591" t="str">
            <v>PARA FUTURAS CAPITALIZACI</v>
          </cell>
          <cell r="AQ591">
            <v>331005</v>
          </cell>
          <cell r="AR591" t="str">
            <v>PARA FUTURAS CAPITALIZACI</v>
          </cell>
          <cell r="AX591">
            <v>331005</v>
          </cell>
          <cell r="AY591" t="str">
            <v>PARA FUTURAS CAPITALIZACI</v>
          </cell>
          <cell r="BE591">
            <v>331005</v>
          </cell>
          <cell r="BF591" t="str">
            <v>PARA FUTURAS CAPITALIZACI</v>
          </cell>
          <cell r="BS591">
            <v>331005</v>
          </cell>
          <cell r="BT591" t="str">
            <v>PARA FUTURAS CAPITALIZACI</v>
          </cell>
          <cell r="BZ591">
            <v>5315</v>
          </cell>
          <cell r="CA591" t="str">
            <v>GASTOS EXTRAORDINARIOS</v>
          </cell>
          <cell r="CB591">
            <v>0</v>
          </cell>
          <cell r="CC591">
            <v>0</v>
          </cell>
          <cell r="CD591">
            <v>0</v>
          </cell>
          <cell r="CE591">
            <v>0</v>
          </cell>
        </row>
        <row r="592">
          <cell r="A592">
            <v>331010</v>
          </cell>
          <cell r="B592" t="str">
            <v>PARA REPOSICION DE ACTIVO</v>
          </cell>
          <cell r="H592">
            <v>331010</v>
          </cell>
          <cell r="I592" t="str">
            <v>PARA REPOSICION DE ACTIVO</v>
          </cell>
          <cell r="O592">
            <v>331010</v>
          </cell>
          <cell r="P592" t="str">
            <v>PARA REPOSICION DE ACTIVO</v>
          </cell>
          <cell r="V592">
            <v>331010</v>
          </cell>
          <cell r="W592" t="str">
            <v>PARA REPOSICION DE ACTIVO</v>
          </cell>
          <cell r="AC592">
            <v>331010</v>
          </cell>
          <cell r="AD592" t="str">
            <v>PARA REPOSICION DE ACTIVO</v>
          </cell>
          <cell r="AJ592">
            <v>331010</v>
          </cell>
          <cell r="AK592" t="str">
            <v>PARA REPOSICION DE ACTIVO</v>
          </cell>
          <cell r="AQ592">
            <v>331010</v>
          </cell>
          <cell r="AR592" t="str">
            <v>PARA REPOSICION DE ACTIVO</v>
          </cell>
          <cell r="AX592">
            <v>331010</v>
          </cell>
          <cell r="AY592" t="str">
            <v>PARA REPOSICION DE ACTIVO</v>
          </cell>
          <cell r="BE592">
            <v>331010</v>
          </cell>
          <cell r="BF592" t="str">
            <v>PARA REPOSICION DE ACTIVO</v>
          </cell>
          <cell r="BS592">
            <v>331010</v>
          </cell>
          <cell r="BT592" t="str">
            <v>PARA REPOSICION DE ACTIVO</v>
          </cell>
          <cell r="BZ592">
            <v>531505</v>
          </cell>
          <cell r="CA592" t="str">
            <v>COSTOS Y PROCESOS JUDICIALES</v>
          </cell>
          <cell r="CB592">
            <v>0</v>
          </cell>
          <cell r="CC592">
            <v>0</v>
          </cell>
          <cell r="CD592">
            <v>0</v>
          </cell>
          <cell r="CE592">
            <v>0</v>
          </cell>
        </row>
        <row r="593">
          <cell r="A593">
            <v>331015</v>
          </cell>
          <cell r="B593" t="str">
            <v>PARA FUTUROS ENSANCHES</v>
          </cell>
          <cell r="H593">
            <v>331015</v>
          </cell>
          <cell r="I593" t="str">
            <v>PARA FUTUROS ENSANCHES</v>
          </cell>
          <cell r="O593">
            <v>331015</v>
          </cell>
          <cell r="P593" t="str">
            <v>PARA FUTUROS ENSANCHES</v>
          </cell>
          <cell r="V593">
            <v>331015</v>
          </cell>
          <cell r="W593" t="str">
            <v>PARA FUTUROS ENSANCHES</v>
          </cell>
          <cell r="AC593">
            <v>331015</v>
          </cell>
          <cell r="AD593" t="str">
            <v>PARA FUTUROS ENSANCHES</v>
          </cell>
          <cell r="AJ593">
            <v>331015</v>
          </cell>
          <cell r="AK593" t="str">
            <v>PARA FUTUROS ENSANCHES</v>
          </cell>
          <cell r="AQ593">
            <v>331015</v>
          </cell>
          <cell r="AR593" t="str">
            <v>PARA FUTUROS ENSANCHES</v>
          </cell>
          <cell r="AX593">
            <v>331015</v>
          </cell>
          <cell r="AY593" t="str">
            <v>PARA FUTUROS ENSANCHES</v>
          </cell>
          <cell r="BE593">
            <v>331015</v>
          </cell>
          <cell r="BF593" t="str">
            <v>PARA FUTUROS ENSANCHES</v>
          </cell>
          <cell r="BS593">
            <v>331015</v>
          </cell>
          <cell r="BT593" t="str">
            <v>PARA FUTUROS ENSANCHES</v>
          </cell>
          <cell r="BZ593">
            <v>5395</v>
          </cell>
          <cell r="CA593" t="str">
            <v>GASTOS DIVERSOS</v>
          </cell>
          <cell r="CB593">
            <v>3840000</v>
          </cell>
          <cell r="CC593">
            <v>0</v>
          </cell>
          <cell r="CD593">
            <v>0</v>
          </cell>
          <cell r="CE593">
            <v>3840000</v>
          </cell>
        </row>
        <row r="594">
          <cell r="A594">
            <v>331095</v>
          </cell>
          <cell r="B594" t="str">
            <v>OTROS</v>
          </cell>
          <cell r="H594">
            <v>331095</v>
          </cell>
          <cell r="I594" t="str">
            <v>OTROS</v>
          </cell>
          <cell r="O594">
            <v>331095</v>
          </cell>
          <cell r="P594" t="str">
            <v>OTROS</v>
          </cell>
          <cell r="V594">
            <v>331095</v>
          </cell>
          <cell r="W594" t="str">
            <v>OTROS</v>
          </cell>
          <cell r="AC594">
            <v>331095</v>
          </cell>
          <cell r="AD594" t="str">
            <v>OTROS</v>
          </cell>
          <cell r="AJ594">
            <v>331095</v>
          </cell>
          <cell r="AK594" t="str">
            <v>OTROS</v>
          </cell>
          <cell r="AQ594">
            <v>331095</v>
          </cell>
          <cell r="AR594" t="str">
            <v>OTROS</v>
          </cell>
          <cell r="AX594">
            <v>331095</v>
          </cell>
          <cell r="AY594" t="str">
            <v>OTROS</v>
          </cell>
          <cell r="BE594">
            <v>331095</v>
          </cell>
          <cell r="BF594" t="str">
            <v>OTROS</v>
          </cell>
          <cell r="BS594">
            <v>331095</v>
          </cell>
          <cell r="BT594" t="str">
            <v>OTROS</v>
          </cell>
          <cell r="BZ594">
            <v>539515</v>
          </cell>
          <cell r="CA594" t="str">
            <v>INDEMNIZACIONES</v>
          </cell>
          <cell r="CB594">
            <v>190000</v>
          </cell>
          <cell r="CC594">
            <v>0</v>
          </cell>
          <cell r="CD594">
            <v>0</v>
          </cell>
          <cell r="CE594">
            <v>190000</v>
          </cell>
        </row>
        <row r="595">
          <cell r="A595">
            <v>3315</v>
          </cell>
          <cell r="B595" t="str">
            <v>RESERVAS OCASIONALES</v>
          </cell>
          <cell r="H595">
            <v>3315</v>
          </cell>
          <cell r="I595" t="str">
            <v>RESERVAS OCASIONALES</v>
          </cell>
          <cell r="O595">
            <v>3315</v>
          </cell>
          <cell r="P595" t="str">
            <v>RESERVAS OCASIONALES</v>
          </cell>
          <cell r="V595">
            <v>3315</v>
          </cell>
          <cell r="W595" t="str">
            <v>RESERVAS OCASIONALES</v>
          </cell>
          <cell r="AC595">
            <v>3315</v>
          </cell>
          <cell r="AD595" t="str">
            <v>RESERVAS OCASIONALES</v>
          </cell>
          <cell r="AJ595">
            <v>3315</v>
          </cell>
          <cell r="AK595" t="str">
            <v>RESERVAS OCASIONALES</v>
          </cell>
          <cell r="AQ595">
            <v>3315</v>
          </cell>
          <cell r="AR595" t="str">
            <v>RESERVAS OCASIONALES</v>
          </cell>
          <cell r="AX595">
            <v>3315</v>
          </cell>
          <cell r="AY595" t="str">
            <v>RESERVAS OCASIONALES</v>
          </cell>
          <cell r="BE595">
            <v>3315</v>
          </cell>
          <cell r="BF595" t="str">
            <v>RESERVAS OCASIONALES</v>
          </cell>
          <cell r="BS595">
            <v>3315</v>
          </cell>
          <cell r="BT595" t="str">
            <v>RESERVAS OCASIONALES</v>
          </cell>
          <cell r="BZ595">
            <v>539525</v>
          </cell>
          <cell r="CA595" t="str">
            <v>DONACIONES</v>
          </cell>
          <cell r="CB595">
            <v>3650000</v>
          </cell>
          <cell r="CC595">
            <v>0</v>
          </cell>
          <cell r="CD595">
            <v>0</v>
          </cell>
          <cell r="CE595">
            <v>3650000</v>
          </cell>
        </row>
        <row r="596">
          <cell r="A596">
            <v>331510</v>
          </cell>
          <cell r="B596" t="str">
            <v>PARA FUTURAS CAPITALIZACI</v>
          </cell>
          <cell r="H596">
            <v>331510</v>
          </cell>
          <cell r="I596" t="str">
            <v>PARA FUTURAS CAPITALIZACI</v>
          </cell>
          <cell r="O596">
            <v>331510</v>
          </cell>
          <cell r="P596" t="str">
            <v>PARA FUTURAS CAPITALIZACI</v>
          </cell>
          <cell r="V596">
            <v>331510</v>
          </cell>
          <cell r="W596" t="str">
            <v>PARA FUTURAS CAPITALIZACI</v>
          </cell>
          <cell r="AC596">
            <v>331510</v>
          </cell>
          <cell r="AD596" t="str">
            <v>PARA FUTURAS CAPITALIZACI</v>
          </cell>
          <cell r="AJ596">
            <v>331510</v>
          </cell>
          <cell r="AK596" t="str">
            <v>PARA FUTURAS CAPITALIZACI</v>
          </cell>
          <cell r="AQ596">
            <v>331510</v>
          </cell>
          <cell r="AR596" t="str">
            <v>PARA FUTURAS CAPITALIZACI</v>
          </cell>
          <cell r="AX596">
            <v>331510</v>
          </cell>
          <cell r="AY596" t="str">
            <v>PARA FUTURAS CAPITALIZACI</v>
          </cell>
          <cell r="BE596">
            <v>331510</v>
          </cell>
          <cell r="BF596" t="str">
            <v>PARA FUTURAS CAPITALIZACI</v>
          </cell>
          <cell r="BS596">
            <v>331510</v>
          </cell>
          <cell r="BT596" t="str">
            <v>PARA FUTURAS CAPITALIZACI</v>
          </cell>
          <cell r="BZ596">
            <v>54</v>
          </cell>
          <cell r="CA596" t="str">
            <v>IMPUESTO DE RENTA Y COMPLEMENT</v>
          </cell>
          <cell r="CB596">
            <v>0</v>
          </cell>
          <cell r="CC596">
            <v>156828000</v>
          </cell>
          <cell r="CD596">
            <v>0</v>
          </cell>
          <cell r="CE596">
            <v>156828000</v>
          </cell>
        </row>
        <row r="597">
          <cell r="A597">
            <v>331515</v>
          </cell>
          <cell r="B597" t="str">
            <v>PARA FUTUROS ENSANCHES</v>
          </cell>
          <cell r="H597">
            <v>331515</v>
          </cell>
          <cell r="I597" t="str">
            <v>PARA FUTUROS ENSANCHES</v>
          </cell>
          <cell r="O597">
            <v>331515</v>
          </cell>
          <cell r="P597" t="str">
            <v>PARA FUTUROS ENSANCHES</v>
          </cell>
          <cell r="V597">
            <v>331515</v>
          </cell>
          <cell r="W597" t="str">
            <v>PARA FUTUROS ENSANCHES</v>
          </cell>
          <cell r="AC597">
            <v>331515</v>
          </cell>
          <cell r="AD597" t="str">
            <v>PARA FUTUROS ENSANCHES</v>
          </cell>
          <cell r="AJ597">
            <v>331515</v>
          </cell>
          <cell r="AK597" t="str">
            <v>PARA FUTUROS ENSANCHES</v>
          </cell>
          <cell r="AQ597">
            <v>331515</v>
          </cell>
          <cell r="AR597" t="str">
            <v>PARA FUTUROS ENSANCHES</v>
          </cell>
          <cell r="AX597">
            <v>331515</v>
          </cell>
          <cell r="AY597" t="str">
            <v>PARA FUTUROS ENSANCHES</v>
          </cell>
          <cell r="BE597">
            <v>331515</v>
          </cell>
          <cell r="BF597" t="str">
            <v>PARA FUTUROS ENSANCHES</v>
          </cell>
          <cell r="BS597">
            <v>331515</v>
          </cell>
          <cell r="BT597" t="str">
            <v>PARA FUTUROS ENSANCHES</v>
          </cell>
          <cell r="BZ597">
            <v>5405</v>
          </cell>
          <cell r="CA597" t="str">
            <v>IMPUESTO DE RENTA Y COMPLEMENT</v>
          </cell>
          <cell r="CB597">
            <v>0</v>
          </cell>
          <cell r="CC597">
            <v>156828000</v>
          </cell>
          <cell r="CD597">
            <v>0</v>
          </cell>
          <cell r="CE597">
            <v>156828000</v>
          </cell>
        </row>
        <row r="598">
          <cell r="A598">
            <v>331520</v>
          </cell>
          <cell r="B598" t="str">
            <v>PARA REPOSICION DE ACTIVO</v>
          </cell>
          <cell r="H598">
            <v>331520</v>
          </cell>
          <cell r="I598" t="str">
            <v>PARA REPOSICION DE ACTIVO</v>
          </cell>
          <cell r="O598">
            <v>331520</v>
          </cell>
          <cell r="P598" t="str">
            <v>PARA REPOSICION DE ACTIVO</v>
          </cell>
          <cell r="V598">
            <v>331520</v>
          </cell>
          <cell r="W598" t="str">
            <v>PARA REPOSICION DE ACTIVO</v>
          </cell>
          <cell r="AC598">
            <v>331520</v>
          </cell>
          <cell r="AD598" t="str">
            <v>PARA REPOSICION DE ACTIVO</v>
          </cell>
          <cell r="AJ598">
            <v>331520</v>
          </cell>
          <cell r="AK598" t="str">
            <v>PARA REPOSICION DE ACTIVO</v>
          </cell>
          <cell r="AQ598">
            <v>331520</v>
          </cell>
          <cell r="AR598" t="str">
            <v>PARA REPOSICION DE ACTIVO</v>
          </cell>
          <cell r="AX598">
            <v>331520</v>
          </cell>
          <cell r="AY598" t="str">
            <v>PARA REPOSICION DE ACTIVO</v>
          </cell>
          <cell r="BE598">
            <v>331520</v>
          </cell>
          <cell r="BF598" t="str">
            <v>PARA REPOSICION DE ACTIVO</v>
          </cell>
          <cell r="BS598">
            <v>331520</v>
          </cell>
          <cell r="BT598" t="str">
            <v>PARA REPOSICION DE ACTIVO</v>
          </cell>
          <cell r="BZ598">
            <v>540505</v>
          </cell>
          <cell r="CA598" t="str">
            <v>IMPUESTO DE RENTA Y COMPLEMENTARIOS</v>
          </cell>
          <cell r="CB598">
            <v>0</v>
          </cell>
          <cell r="CC598">
            <v>156828000</v>
          </cell>
          <cell r="CD598">
            <v>0</v>
          </cell>
          <cell r="CE598">
            <v>156828000</v>
          </cell>
        </row>
        <row r="599">
          <cell r="A599">
            <v>331535</v>
          </cell>
          <cell r="B599" t="str">
            <v>PARA CAPITAL DE TRABAJO</v>
          </cell>
          <cell r="H599">
            <v>331535</v>
          </cell>
          <cell r="I599" t="str">
            <v>PARA CAPITAL DE TRABAJO</v>
          </cell>
          <cell r="O599">
            <v>331535</v>
          </cell>
          <cell r="P599" t="str">
            <v>PARA CAPITAL DE TRABAJO</v>
          </cell>
          <cell r="V599">
            <v>331535</v>
          </cell>
          <cell r="W599" t="str">
            <v>PARA CAPITAL DE TRABAJO</v>
          </cell>
          <cell r="AC599">
            <v>331535</v>
          </cell>
          <cell r="AD599" t="str">
            <v>PARA CAPITAL DE TRABAJO</v>
          </cell>
          <cell r="AJ599">
            <v>331535</v>
          </cell>
          <cell r="AK599" t="str">
            <v>PARA CAPITAL DE TRABAJO</v>
          </cell>
          <cell r="AQ599">
            <v>331535</v>
          </cell>
          <cell r="AR599" t="str">
            <v>PARA CAPITAL DE TRABAJO</v>
          </cell>
          <cell r="AX599">
            <v>331535</v>
          </cell>
          <cell r="AY599" t="str">
            <v>PARA CAPITAL DE TRABAJO</v>
          </cell>
          <cell r="BE599">
            <v>331535</v>
          </cell>
          <cell r="BF599" t="str">
            <v>PARA CAPITAL DE TRABAJO</v>
          </cell>
          <cell r="BS599">
            <v>331535</v>
          </cell>
          <cell r="BT599" t="str">
            <v>PARA CAPITAL DE TRABAJO</v>
          </cell>
          <cell r="BZ599">
            <v>8</v>
          </cell>
          <cell r="CA599" t="str">
            <v>CUENTAS DE ORDEN</v>
          </cell>
          <cell r="CB599">
            <v>0</v>
          </cell>
          <cell r="CC599">
            <v>24621307</v>
          </cell>
          <cell r="CD599">
            <v>24621307</v>
          </cell>
          <cell r="CE599">
            <v>0</v>
          </cell>
        </row>
        <row r="600">
          <cell r="A600">
            <v>331540</v>
          </cell>
          <cell r="B600" t="str">
            <v>PARA ESTABILIZACION DE RE</v>
          </cell>
          <cell r="H600">
            <v>331540</v>
          </cell>
          <cell r="I600" t="str">
            <v>PARA ESTABILIZACION DE RE</v>
          </cell>
          <cell r="O600">
            <v>331540</v>
          </cell>
          <cell r="P600" t="str">
            <v>PARA ESTABILIZACION DE RE</v>
          </cell>
          <cell r="V600">
            <v>331540</v>
          </cell>
          <cell r="W600" t="str">
            <v>PARA ESTABILIZACION DE RE</v>
          </cell>
          <cell r="AC600">
            <v>331540</v>
          </cell>
          <cell r="AD600" t="str">
            <v>PARA ESTABILIZACION DE RE</v>
          </cell>
          <cell r="AJ600">
            <v>331540</v>
          </cell>
          <cell r="AK600" t="str">
            <v>PARA ESTABILIZACION DE RE</v>
          </cell>
          <cell r="AQ600">
            <v>331540</v>
          </cell>
          <cell r="AR600" t="str">
            <v>PARA ESTABILIZACION DE RE</v>
          </cell>
          <cell r="AX600">
            <v>331540</v>
          </cell>
          <cell r="AY600" t="str">
            <v>PARA ESTABILIZACION DE RE</v>
          </cell>
          <cell r="BE600">
            <v>331540</v>
          </cell>
          <cell r="BF600" t="str">
            <v>PARA ESTABILIZACION DE RE</v>
          </cell>
          <cell r="BS600">
            <v>331540</v>
          </cell>
          <cell r="BT600" t="str">
            <v>PARA ESTABILIZACION DE RE</v>
          </cell>
          <cell r="BZ600">
            <v>83</v>
          </cell>
          <cell r="CA600" t="str">
            <v>ACREED CONTINGENTES POR CONTRA</v>
          </cell>
          <cell r="CB600">
            <v>2115522771.8699999</v>
          </cell>
          <cell r="CC600">
            <v>24621307</v>
          </cell>
          <cell r="CD600">
            <v>0</v>
          </cell>
          <cell r="CE600">
            <v>2140144078.8699999</v>
          </cell>
        </row>
        <row r="601">
          <cell r="A601">
            <v>331595</v>
          </cell>
          <cell r="B601" t="str">
            <v>OTROS</v>
          </cell>
          <cell r="H601">
            <v>331595</v>
          </cell>
          <cell r="I601" t="str">
            <v>OTROS</v>
          </cell>
          <cell r="O601">
            <v>331595</v>
          </cell>
          <cell r="P601" t="str">
            <v>OTROS</v>
          </cell>
          <cell r="V601">
            <v>331595</v>
          </cell>
          <cell r="W601" t="str">
            <v>OTROS</v>
          </cell>
          <cell r="AC601">
            <v>331595</v>
          </cell>
          <cell r="AD601" t="str">
            <v>OTROS</v>
          </cell>
          <cell r="AJ601">
            <v>331595</v>
          </cell>
          <cell r="AK601" t="str">
            <v>OTROS</v>
          </cell>
          <cell r="AQ601">
            <v>331595</v>
          </cell>
          <cell r="AR601" t="str">
            <v>OTROS</v>
          </cell>
          <cell r="AX601">
            <v>331595</v>
          </cell>
          <cell r="AY601" t="str">
            <v>OTROS</v>
          </cell>
          <cell r="BE601">
            <v>331595</v>
          </cell>
          <cell r="BF601" t="str">
            <v>OTROS</v>
          </cell>
          <cell r="BS601">
            <v>331595</v>
          </cell>
          <cell r="BT601" t="str">
            <v>OTROS</v>
          </cell>
          <cell r="BZ601">
            <v>8315</v>
          </cell>
          <cell r="CA601" t="str">
            <v>PPE TOTAL/TE DEPREC, AGOTADOS Y/O AMORT</v>
          </cell>
          <cell r="CB601">
            <v>2115522771.8699999</v>
          </cell>
          <cell r="CC601">
            <v>24621307</v>
          </cell>
          <cell r="CD601">
            <v>0</v>
          </cell>
          <cell r="CE601">
            <v>2140144078.8699999</v>
          </cell>
        </row>
        <row r="602">
          <cell r="A602">
            <v>34</v>
          </cell>
          <cell r="B602" t="str">
            <v>REVALORIZACION DEL PATRIM</v>
          </cell>
          <cell r="H602">
            <v>34</v>
          </cell>
          <cell r="I602" t="str">
            <v>REVALORIZACION DEL PATRIM</v>
          </cell>
          <cell r="O602">
            <v>34</v>
          </cell>
          <cell r="P602" t="str">
            <v>REVALORIZACION DEL PATRIM</v>
          </cell>
          <cell r="V602">
            <v>34</v>
          </cell>
          <cell r="W602" t="str">
            <v>REVALORIZACION DEL PATRIM</v>
          </cell>
          <cell r="AC602">
            <v>34</v>
          </cell>
          <cell r="AD602" t="str">
            <v>REVALORIZACION DEL PATRIM</v>
          </cell>
          <cell r="AJ602">
            <v>34</v>
          </cell>
          <cell r="AK602" t="str">
            <v>REVALORIZACION DEL PATRIM</v>
          </cell>
          <cell r="AQ602">
            <v>34</v>
          </cell>
          <cell r="AR602" t="str">
            <v>REVALORIZACION DEL PATRIM</v>
          </cell>
          <cell r="AX602">
            <v>34</v>
          </cell>
          <cell r="AY602" t="str">
            <v>REVALORIZACION DEL PATRIM</v>
          </cell>
          <cell r="BE602">
            <v>34</v>
          </cell>
          <cell r="BF602" t="str">
            <v>REVALORIZACION DEL PATRIM</v>
          </cell>
          <cell r="BS602">
            <v>34</v>
          </cell>
          <cell r="BT602" t="str">
            <v>REVALORIZACION DEL PATRIM</v>
          </cell>
          <cell r="BZ602">
            <v>831516</v>
          </cell>
          <cell r="CA602" t="str">
            <v>CONSTRUCCIONES Y EDIFICACIONES</v>
          </cell>
          <cell r="CB602">
            <v>1215131887.6700001</v>
          </cell>
          <cell r="CC602">
            <v>0</v>
          </cell>
          <cell r="CD602">
            <v>0</v>
          </cell>
          <cell r="CE602">
            <v>1215131887.6700001</v>
          </cell>
        </row>
        <row r="603">
          <cell r="A603">
            <v>3405</v>
          </cell>
          <cell r="B603" t="str">
            <v>DE CAPITAL SOCIAL</v>
          </cell>
          <cell r="H603">
            <v>3405</v>
          </cell>
          <cell r="I603" t="str">
            <v>DE CAPITAL SOCIAL</v>
          </cell>
          <cell r="O603">
            <v>3405</v>
          </cell>
          <cell r="P603" t="str">
            <v>DE CAPITAL SOCIAL</v>
          </cell>
          <cell r="V603">
            <v>3405</v>
          </cell>
          <cell r="W603" t="str">
            <v>DE CAPITAL SOCIAL</v>
          </cell>
          <cell r="AC603">
            <v>3405</v>
          </cell>
          <cell r="AD603" t="str">
            <v>DE CAPITAL SOCIAL</v>
          </cell>
          <cell r="AJ603">
            <v>3405</v>
          </cell>
          <cell r="AK603" t="str">
            <v>DE CAPITAL SOCIAL</v>
          </cell>
          <cell r="AQ603">
            <v>3405</v>
          </cell>
          <cell r="AR603" t="str">
            <v>DE CAPITAL SOCIAL</v>
          </cell>
          <cell r="AX603">
            <v>3405</v>
          </cell>
          <cell r="AY603" t="str">
            <v>DE CAPITAL SOCIAL</v>
          </cell>
          <cell r="BE603">
            <v>3405</v>
          </cell>
          <cell r="BF603" t="str">
            <v>DE CAPITAL SOCIAL</v>
          </cell>
          <cell r="BS603">
            <v>3405</v>
          </cell>
          <cell r="BT603" t="str">
            <v>DE CAPITAL SOCIAL</v>
          </cell>
          <cell r="BZ603">
            <v>83151601</v>
          </cell>
          <cell r="CA603" t="str">
            <v>Construcciones y Edificaciones</v>
          </cell>
          <cell r="CB603">
            <v>1215131887.6700001</v>
          </cell>
          <cell r="CC603">
            <v>0</v>
          </cell>
          <cell r="CD603">
            <v>0</v>
          </cell>
          <cell r="CE603">
            <v>1215131887.6700001</v>
          </cell>
        </row>
        <row r="604">
          <cell r="A604">
            <v>340505</v>
          </cell>
          <cell r="B604" t="str">
            <v>DE CAPITAL SOCIAL</v>
          </cell>
          <cell r="H604">
            <v>340505</v>
          </cell>
          <cell r="I604" t="str">
            <v>DE CAPITAL SOCIAL</v>
          </cell>
          <cell r="O604">
            <v>340505</v>
          </cell>
          <cell r="P604" t="str">
            <v>DE CAPITAL SOCIAL</v>
          </cell>
          <cell r="V604">
            <v>340505</v>
          </cell>
          <cell r="W604" t="str">
            <v>DE CAPITAL SOCIAL</v>
          </cell>
          <cell r="AC604">
            <v>340505</v>
          </cell>
          <cell r="AD604" t="str">
            <v>DE CAPITAL SOCIAL</v>
          </cell>
          <cell r="AJ604">
            <v>340505</v>
          </cell>
          <cell r="AK604" t="str">
            <v>DE CAPITAL SOCIAL</v>
          </cell>
          <cell r="AQ604">
            <v>340505</v>
          </cell>
          <cell r="AR604" t="str">
            <v>DE CAPITAL SOCIAL</v>
          </cell>
          <cell r="AX604">
            <v>340505</v>
          </cell>
          <cell r="AY604" t="str">
            <v>DE CAPITAL SOCIAL</v>
          </cell>
          <cell r="BE604">
            <v>340505</v>
          </cell>
          <cell r="BF604" t="str">
            <v>DE CAPITAL SOCIAL</v>
          </cell>
          <cell r="BS604">
            <v>340505</v>
          </cell>
          <cell r="BT604" t="str">
            <v>DE CAPITAL SOCIAL</v>
          </cell>
          <cell r="BZ604">
            <v>831524</v>
          </cell>
          <cell r="CA604" t="str">
            <v>EQUIPO DE OFICINA</v>
          </cell>
          <cell r="CB604">
            <v>60021043.399999999</v>
          </cell>
          <cell r="CC604">
            <v>0</v>
          </cell>
          <cell r="CD604">
            <v>0</v>
          </cell>
          <cell r="CE604">
            <v>60021043.399999999</v>
          </cell>
        </row>
        <row r="605">
          <cell r="A605">
            <v>340510</v>
          </cell>
          <cell r="B605" t="str">
            <v>DE SUPERAVIT DE CAPITAL</v>
          </cell>
          <cell r="H605">
            <v>340510</v>
          </cell>
          <cell r="I605" t="str">
            <v>DE SUPERAVIT DE CAPITAL</v>
          </cell>
          <cell r="O605">
            <v>340510</v>
          </cell>
          <cell r="P605" t="str">
            <v>DE SUPERAVIT DE CAPITAL</v>
          </cell>
          <cell r="V605">
            <v>340510</v>
          </cell>
          <cell r="W605" t="str">
            <v>DE SUPERAVIT DE CAPITAL</v>
          </cell>
          <cell r="AC605">
            <v>340510</v>
          </cell>
          <cell r="AD605" t="str">
            <v>DE SUPERAVIT DE CAPITAL</v>
          </cell>
          <cell r="AJ605">
            <v>340510</v>
          </cell>
          <cell r="AK605" t="str">
            <v>DE SUPERAVIT DE CAPITAL</v>
          </cell>
          <cell r="AQ605">
            <v>340510</v>
          </cell>
          <cell r="AR605" t="str">
            <v>DE SUPERAVIT DE CAPITAL</v>
          </cell>
          <cell r="AX605">
            <v>340510</v>
          </cell>
          <cell r="AY605" t="str">
            <v>DE SUPERAVIT DE CAPITAL</v>
          </cell>
          <cell r="BE605">
            <v>340510</v>
          </cell>
          <cell r="BF605" t="str">
            <v>DE SUPERAVIT DE CAPITAL</v>
          </cell>
          <cell r="BS605">
            <v>340510</v>
          </cell>
          <cell r="BT605" t="str">
            <v>DE SUPERAVIT DE CAPITAL</v>
          </cell>
          <cell r="BZ605">
            <v>83152401</v>
          </cell>
          <cell r="CA605" t="str">
            <v>Equipo de Oficina</v>
          </cell>
          <cell r="CB605">
            <v>60021043.399999999</v>
          </cell>
          <cell r="CC605">
            <v>0</v>
          </cell>
          <cell r="CD605">
            <v>0</v>
          </cell>
          <cell r="CE605">
            <v>60021043.399999999</v>
          </cell>
        </row>
        <row r="606">
          <cell r="A606">
            <v>340515</v>
          </cell>
          <cell r="B606" t="str">
            <v>DE RESERVAS</v>
          </cell>
          <cell r="H606">
            <v>340515</v>
          </cell>
          <cell r="I606" t="str">
            <v>DE RESERVAS</v>
          </cell>
          <cell r="O606">
            <v>340515</v>
          </cell>
          <cell r="P606" t="str">
            <v>DE RESERVAS</v>
          </cell>
          <cell r="V606">
            <v>340515</v>
          </cell>
          <cell r="W606" t="str">
            <v>DE RESERVAS</v>
          </cell>
          <cell r="AC606">
            <v>340515</v>
          </cell>
          <cell r="AD606" t="str">
            <v>DE RESERVAS</v>
          </cell>
          <cell r="AJ606">
            <v>340515</v>
          </cell>
          <cell r="AK606" t="str">
            <v>DE RESERVAS</v>
          </cell>
          <cell r="AQ606">
            <v>340515</v>
          </cell>
          <cell r="AR606" t="str">
            <v>DE RESERVAS</v>
          </cell>
          <cell r="AX606">
            <v>340515</v>
          </cell>
          <cell r="AY606" t="str">
            <v>DE RESERVAS</v>
          </cell>
          <cell r="BE606">
            <v>340515</v>
          </cell>
          <cell r="BF606" t="str">
            <v>DE RESERVAS</v>
          </cell>
          <cell r="BS606">
            <v>340515</v>
          </cell>
          <cell r="BT606" t="str">
            <v>DE RESERVAS</v>
          </cell>
          <cell r="BZ606">
            <v>831528</v>
          </cell>
          <cell r="CA606" t="str">
            <v>EQUIPO DE COMPUTACION Y COMUNICACION</v>
          </cell>
          <cell r="CB606">
            <v>302843784</v>
          </cell>
          <cell r="CC606">
            <v>23332255</v>
          </cell>
          <cell r="CD606">
            <v>0</v>
          </cell>
          <cell r="CE606">
            <v>326176039</v>
          </cell>
        </row>
        <row r="607">
          <cell r="A607">
            <v>340520</v>
          </cell>
          <cell r="B607" t="str">
            <v>DE RESULTADO DE EJERC. AN</v>
          </cell>
          <cell r="H607">
            <v>340520</v>
          </cell>
          <cell r="I607" t="str">
            <v>DE RESULTADO DE EJERC. AN</v>
          </cell>
          <cell r="O607">
            <v>340520</v>
          </cell>
          <cell r="P607" t="str">
            <v>DE RESULTADO DE EJERC. AN</v>
          </cell>
          <cell r="V607">
            <v>340520</v>
          </cell>
          <cell r="W607" t="str">
            <v>DE RESULTADO DE EJERC. AN</v>
          </cell>
          <cell r="AC607">
            <v>340520</v>
          </cell>
          <cell r="AD607" t="str">
            <v>DE RESULTADO DE EJERC. AN</v>
          </cell>
          <cell r="AJ607">
            <v>340520</v>
          </cell>
          <cell r="AK607" t="str">
            <v>DE RESULTADO DE EJERC. AN</v>
          </cell>
          <cell r="AQ607">
            <v>340520</v>
          </cell>
          <cell r="AR607" t="str">
            <v>DE RESULTADO DE EJERC. AN</v>
          </cell>
          <cell r="AX607">
            <v>340520</v>
          </cell>
          <cell r="AY607" t="str">
            <v>DE RESULTADO DE EJERC. AN</v>
          </cell>
          <cell r="BE607">
            <v>340520</v>
          </cell>
          <cell r="BF607" t="str">
            <v>DE RESULTADO DE EJERC. AN</v>
          </cell>
          <cell r="BS607">
            <v>340520</v>
          </cell>
          <cell r="BT607" t="str">
            <v>DE RESULTADO DE EJERC. AN</v>
          </cell>
          <cell r="BZ607">
            <v>83152801</v>
          </cell>
          <cell r="CA607" t="str">
            <v>Equipo de Computación y Comunicación</v>
          </cell>
          <cell r="CB607">
            <v>302843784</v>
          </cell>
          <cell r="CC607">
            <v>23332255</v>
          </cell>
          <cell r="CD607">
            <v>0</v>
          </cell>
          <cell r="CE607">
            <v>326176039</v>
          </cell>
        </row>
        <row r="608">
          <cell r="A608">
            <v>340530</v>
          </cell>
          <cell r="B608" t="str">
            <v>DE SANEAMIENTO FISCAL</v>
          </cell>
          <cell r="H608">
            <v>340530</v>
          </cell>
          <cell r="I608" t="str">
            <v>DE SANEAMIENTO FISCAL</v>
          </cell>
          <cell r="O608">
            <v>340530</v>
          </cell>
          <cell r="P608" t="str">
            <v>DE SANEAMIENTO FISCAL</v>
          </cell>
          <cell r="V608">
            <v>340530</v>
          </cell>
          <cell r="W608" t="str">
            <v>DE SANEAMIENTO FISCAL</v>
          </cell>
          <cell r="AC608">
            <v>340530</v>
          </cell>
          <cell r="AD608" t="str">
            <v>DE SANEAMIENTO FISCAL</v>
          </cell>
          <cell r="AJ608">
            <v>340530</v>
          </cell>
          <cell r="AK608" t="str">
            <v>DE SANEAMIENTO FISCAL</v>
          </cell>
          <cell r="AQ608">
            <v>340530</v>
          </cell>
          <cell r="AR608" t="str">
            <v>DE SANEAMIENTO FISCAL</v>
          </cell>
          <cell r="AX608">
            <v>340530</v>
          </cell>
          <cell r="AY608" t="str">
            <v>DE SANEAMIENTO FISCAL</v>
          </cell>
          <cell r="BE608">
            <v>340530</v>
          </cell>
          <cell r="BF608" t="str">
            <v>DE SANEAMIENTO FISCAL</v>
          </cell>
          <cell r="BS608">
            <v>340530</v>
          </cell>
          <cell r="BT608" t="str">
            <v>DE SANEAMIENTO FISCAL</v>
          </cell>
          <cell r="BZ608">
            <v>831536</v>
          </cell>
          <cell r="CA608" t="str">
            <v>EQUIPO DE HOTELES Y RESTAURANTES</v>
          </cell>
          <cell r="CB608">
            <v>493274591.80000001</v>
          </cell>
          <cell r="CC608">
            <v>1289052</v>
          </cell>
          <cell r="CD608">
            <v>0</v>
          </cell>
          <cell r="CE608">
            <v>494563643.80000001</v>
          </cell>
        </row>
        <row r="609">
          <cell r="A609">
            <v>340540</v>
          </cell>
          <cell r="B609" t="str">
            <v>DIVIDENDOS Y PARTICIPACIO</v>
          </cell>
          <cell r="H609">
            <v>340540</v>
          </cell>
          <cell r="I609" t="str">
            <v>DIVIDENDOS Y PARTICIPACIO</v>
          </cell>
          <cell r="O609">
            <v>340540</v>
          </cell>
          <cell r="P609" t="str">
            <v>DIVIDENDOS Y PARTICIPACIO</v>
          </cell>
          <cell r="V609">
            <v>340540</v>
          </cell>
          <cell r="W609" t="str">
            <v>DIVIDENDOS Y PARTICIPACIO</v>
          </cell>
          <cell r="AC609">
            <v>340540</v>
          </cell>
          <cell r="AD609" t="str">
            <v>DIVIDENDOS Y PARTICIPACIO</v>
          </cell>
          <cell r="AJ609">
            <v>340540</v>
          </cell>
          <cell r="AK609" t="str">
            <v>DIVIDENDOS Y PARTICIPACIO</v>
          </cell>
          <cell r="AQ609">
            <v>340540</v>
          </cell>
          <cell r="AR609" t="str">
            <v>DIVIDENDOS Y PARTICIPACIO</v>
          </cell>
          <cell r="AX609">
            <v>340540</v>
          </cell>
          <cell r="AY609" t="str">
            <v>DIVIDENDOS Y PARTICIPACIO</v>
          </cell>
          <cell r="BE609">
            <v>340540</v>
          </cell>
          <cell r="BF609" t="str">
            <v>DIVIDENDOS Y PARTICIPACIO</v>
          </cell>
          <cell r="BS609">
            <v>340540</v>
          </cell>
          <cell r="BT609" t="str">
            <v>DIVIDENDOS Y PARTICIPACIO</v>
          </cell>
          <cell r="BZ609">
            <v>83153601</v>
          </cell>
          <cell r="CA609" t="str">
            <v>Muebles y Enseres</v>
          </cell>
          <cell r="CB609">
            <v>174455857.80000001</v>
          </cell>
          <cell r="CC609">
            <v>491400</v>
          </cell>
          <cell r="CD609">
            <v>0</v>
          </cell>
          <cell r="CE609">
            <v>174947257.80000001</v>
          </cell>
        </row>
        <row r="610">
          <cell r="A610">
            <v>3410</v>
          </cell>
          <cell r="B610" t="str">
            <v>SANEAMIENTO FISCAL</v>
          </cell>
          <cell r="H610">
            <v>3410</v>
          </cell>
          <cell r="I610" t="str">
            <v>SANEAMIENTO FISCAL</v>
          </cell>
          <cell r="O610">
            <v>3410</v>
          </cell>
          <cell r="P610" t="str">
            <v>SANEAMIENTO FISCAL</v>
          </cell>
          <cell r="V610">
            <v>3410</v>
          </cell>
          <cell r="W610" t="str">
            <v>SANEAMIENTO FISCAL</v>
          </cell>
          <cell r="AC610">
            <v>3410</v>
          </cell>
          <cell r="AD610" t="str">
            <v>SANEAMIENTO FISCAL</v>
          </cell>
          <cell r="AJ610">
            <v>3410</v>
          </cell>
          <cell r="AK610" t="str">
            <v>SANEAMIENTO FISCAL</v>
          </cell>
          <cell r="AQ610">
            <v>3410</v>
          </cell>
          <cell r="AR610" t="str">
            <v>SANEAMIENTO FISCAL</v>
          </cell>
          <cell r="AX610">
            <v>3410</v>
          </cell>
          <cell r="AY610" t="str">
            <v>SANEAMIENTO FISCAL</v>
          </cell>
          <cell r="BE610">
            <v>3410</v>
          </cell>
          <cell r="BF610" t="str">
            <v>SANEAMIENTO FISCAL</v>
          </cell>
          <cell r="BS610">
            <v>3410</v>
          </cell>
          <cell r="BT610" t="str">
            <v>SANEAMIENTO FISCAL</v>
          </cell>
          <cell r="BZ610">
            <v>83153602</v>
          </cell>
          <cell r="CA610" t="str">
            <v>Maquinaria y Equipo</v>
          </cell>
          <cell r="CB610">
            <v>318818734</v>
          </cell>
          <cell r="CC610">
            <v>797652</v>
          </cell>
          <cell r="CD610">
            <v>0</v>
          </cell>
          <cell r="CE610">
            <v>319616386</v>
          </cell>
        </row>
        <row r="611">
          <cell r="A611">
            <v>341001</v>
          </cell>
          <cell r="B611" t="str">
            <v>DE ACTIVOS</v>
          </cell>
          <cell r="H611">
            <v>341001</v>
          </cell>
          <cell r="I611" t="str">
            <v>DE ACTIVOS</v>
          </cell>
          <cell r="O611">
            <v>341001</v>
          </cell>
          <cell r="P611" t="str">
            <v>DE ACTIVOS</v>
          </cell>
          <cell r="V611">
            <v>341001</v>
          </cell>
          <cell r="W611" t="str">
            <v>DE ACTIVOS</v>
          </cell>
          <cell r="AC611">
            <v>341001</v>
          </cell>
          <cell r="AD611" t="str">
            <v>DE ACTIVOS</v>
          </cell>
          <cell r="AJ611">
            <v>341001</v>
          </cell>
          <cell r="AK611" t="str">
            <v>DE ACTIVOS</v>
          </cell>
          <cell r="AQ611">
            <v>341001</v>
          </cell>
          <cell r="AR611" t="str">
            <v>DE ACTIVOS</v>
          </cell>
          <cell r="AX611">
            <v>341001</v>
          </cell>
          <cell r="AY611" t="str">
            <v>DE ACTIVOS</v>
          </cell>
          <cell r="BE611">
            <v>341001</v>
          </cell>
          <cell r="BF611" t="str">
            <v>DE ACTIVOS</v>
          </cell>
          <cell r="BS611">
            <v>341001</v>
          </cell>
          <cell r="BT611" t="str">
            <v>DE ACTIVOS</v>
          </cell>
          <cell r="BZ611">
            <v>831540</v>
          </cell>
          <cell r="CA611" t="str">
            <v>FLOTA Y EQUIPO DE TRANSPORTE</v>
          </cell>
          <cell r="CB611">
            <v>44251465</v>
          </cell>
          <cell r="CC611">
            <v>0</v>
          </cell>
          <cell r="CD611">
            <v>0</v>
          </cell>
          <cell r="CE611">
            <v>44251465</v>
          </cell>
        </row>
        <row r="612">
          <cell r="A612">
            <v>3415</v>
          </cell>
          <cell r="B612" t="str">
            <v>AJUSTES POR INF.DEC.3019/</v>
          </cell>
          <cell r="H612">
            <v>3415</v>
          </cell>
          <cell r="I612" t="str">
            <v>AJUSTES POR INF.DEC.3019/</v>
          </cell>
          <cell r="O612">
            <v>3415</v>
          </cell>
          <cell r="P612" t="str">
            <v>AJUSTES POR INF.DEC.3019/</v>
          </cell>
          <cell r="V612">
            <v>3415</v>
          </cell>
          <cell r="W612" t="str">
            <v>AJUSTES POR INF.DEC.3019/</v>
          </cell>
          <cell r="AC612">
            <v>3415</v>
          </cell>
          <cell r="AD612" t="str">
            <v>AJUSTES POR INF.DEC.3019/</v>
          </cell>
          <cell r="AJ612">
            <v>3415</v>
          </cell>
          <cell r="AK612" t="str">
            <v>AJUSTES POR INF.DEC.3019/</v>
          </cell>
          <cell r="AQ612">
            <v>3415</v>
          </cell>
          <cell r="AR612" t="str">
            <v>AJUSTES POR INF.DEC.3019/</v>
          </cell>
          <cell r="AX612">
            <v>3415</v>
          </cell>
          <cell r="AY612" t="str">
            <v>AJUSTES POR INF.DEC.3019/</v>
          </cell>
          <cell r="BE612">
            <v>3415</v>
          </cell>
          <cell r="BF612" t="str">
            <v>AJUSTES POR INF.DEC.3019/</v>
          </cell>
          <cell r="BS612">
            <v>3415</v>
          </cell>
          <cell r="BT612" t="str">
            <v>AJUSTES POR INF.DEC.3019/</v>
          </cell>
          <cell r="BZ612">
            <v>8395</v>
          </cell>
          <cell r="CA612" t="str">
            <v>OTRAS CUENTAS DEUDORAS DE CONTROL</v>
          </cell>
          <cell r="CB612">
            <v>0</v>
          </cell>
          <cell r="CC612">
            <v>0</v>
          </cell>
          <cell r="CD612">
            <v>0</v>
          </cell>
          <cell r="CE612">
            <v>0</v>
          </cell>
        </row>
        <row r="613">
          <cell r="A613">
            <v>3420</v>
          </cell>
          <cell r="B613" t="str">
            <v>DE RESULTADOS DE EJERC AN</v>
          </cell>
          <cell r="H613">
            <v>3420</v>
          </cell>
          <cell r="I613" t="str">
            <v>DE RESULTADOS DE EJERC AN</v>
          </cell>
          <cell r="O613">
            <v>3420</v>
          </cell>
          <cell r="P613" t="str">
            <v>DE RESULTADOS DE EJERC AN</v>
          </cell>
          <cell r="V613">
            <v>3420</v>
          </cell>
          <cell r="W613" t="str">
            <v>DE RESULTADOS DE EJERC AN</v>
          </cell>
          <cell r="AC613">
            <v>3420</v>
          </cell>
          <cell r="AD613" t="str">
            <v>DE RESULTADOS DE EJERC AN</v>
          </cell>
          <cell r="AJ613">
            <v>3420</v>
          </cell>
          <cell r="AK613" t="str">
            <v>DE RESULTADOS DE EJERC AN</v>
          </cell>
          <cell r="AQ613">
            <v>3420</v>
          </cell>
          <cell r="AR613" t="str">
            <v>DE RESULTADOS DE EJERC AN</v>
          </cell>
          <cell r="AX613">
            <v>3420</v>
          </cell>
          <cell r="AY613" t="str">
            <v>DE RESULTADOS DE EJERC AN</v>
          </cell>
          <cell r="BE613">
            <v>3420</v>
          </cell>
          <cell r="BF613" t="str">
            <v>DE RESULTADOS DE EJERC AN</v>
          </cell>
          <cell r="BS613">
            <v>3420</v>
          </cell>
          <cell r="BT613" t="str">
            <v>DE RESULTADOS DE EJERC AN</v>
          </cell>
          <cell r="BZ613">
            <v>839595</v>
          </cell>
          <cell r="CA613" t="str">
            <v>DIVERSAS</v>
          </cell>
          <cell r="CB613">
            <v>0</v>
          </cell>
          <cell r="CC613">
            <v>0</v>
          </cell>
          <cell r="CD613">
            <v>0</v>
          </cell>
          <cell r="CE613">
            <v>0</v>
          </cell>
        </row>
        <row r="614">
          <cell r="A614">
            <v>35</v>
          </cell>
          <cell r="B614" t="str">
            <v>PARTICP.DCRET.EN CUOTAS I</v>
          </cell>
          <cell r="H614">
            <v>35</v>
          </cell>
          <cell r="I614" t="str">
            <v>PARTICP.DCRET.EN CUOTAS I</v>
          </cell>
          <cell r="O614">
            <v>35</v>
          </cell>
          <cell r="P614" t="str">
            <v>PARTICP.DCRET.EN CUOTAS I</v>
          </cell>
          <cell r="V614">
            <v>35</v>
          </cell>
          <cell r="W614" t="str">
            <v>PARTICP.DCRET.EN CUOTAS I</v>
          </cell>
          <cell r="AC614">
            <v>35</v>
          </cell>
          <cell r="AD614" t="str">
            <v>PARTICP.DCRET.EN CUOTAS I</v>
          </cell>
          <cell r="AJ614">
            <v>35</v>
          </cell>
          <cell r="AK614" t="str">
            <v>PARTICP.DCRET.EN CUOTAS I</v>
          </cell>
          <cell r="AQ614">
            <v>35</v>
          </cell>
          <cell r="AR614" t="str">
            <v>PARTICP.DCRET.EN CUOTAS I</v>
          </cell>
          <cell r="AX614">
            <v>35</v>
          </cell>
          <cell r="AY614" t="str">
            <v>PARTICP.DCRET.EN CUOTAS I</v>
          </cell>
          <cell r="BE614">
            <v>35</v>
          </cell>
          <cell r="BF614" t="str">
            <v>PARTICP.DCRET.EN CUOTAS I</v>
          </cell>
          <cell r="BS614">
            <v>35</v>
          </cell>
          <cell r="BT614" t="str">
            <v>PARTICP.DCRET.EN CUOTAS I</v>
          </cell>
          <cell r="BZ614">
            <v>83959502</v>
          </cell>
          <cell r="CA614" t="str">
            <v>Cuenta Puente Saldos Iniciales</v>
          </cell>
          <cell r="CB614">
            <v>0</v>
          </cell>
          <cell r="CC614">
            <v>0</v>
          </cell>
          <cell r="CD614">
            <v>0</v>
          </cell>
          <cell r="CE614">
            <v>0</v>
          </cell>
        </row>
        <row r="615">
          <cell r="A615">
            <v>3510</v>
          </cell>
          <cell r="B615" t="str">
            <v>PART. DCRET. EN CUOTAS IN</v>
          </cell>
          <cell r="H615">
            <v>3510</v>
          </cell>
          <cell r="I615" t="str">
            <v>PART. DCRET. EN CUOTAS IN</v>
          </cell>
          <cell r="O615">
            <v>3510</v>
          </cell>
          <cell r="P615" t="str">
            <v>PART. DCRET. EN CUOTAS IN</v>
          </cell>
          <cell r="V615">
            <v>3510</v>
          </cell>
          <cell r="W615" t="str">
            <v>PART. DCRET. EN CUOTAS IN</v>
          </cell>
          <cell r="AC615">
            <v>3510</v>
          </cell>
          <cell r="AD615" t="str">
            <v>PART. DCRET. EN CUOTAS IN</v>
          </cell>
          <cell r="AJ615">
            <v>3510</v>
          </cell>
          <cell r="AK615" t="str">
            <v>PART. DCRET. EN CUOTAS IN</v>
          </cell>
          <cell r="AQ615">
            <v>3510</v>
          </cell>
          <cell r="AR615" t="str">
            <v>PART. DCRET. EN CUOTAS IN</v>
          </cell>
          <cell r="AX615">
            <v>3510</v>
          </cell>
          <cell r="AY615" t="str">
            <v>PART. DCRET. EN CUOTAS IN</v>
          </cell>
          <cell r="BE615">
            <v>3510</v>
          </cell>
          <cell r="BF615" t="str">
            <v>PART. DCRET. EN CUOTAS IN</v>
          </cell>
          <cell r="BS615">
            <v>3510</v>
          </cell>
          <cell r="BT615" t="str">
            <v>PART. DCRET. EN CUOTAS IN</v>
          </cell>
          <cell r="BZ615">
            <v>86</v>
          </cell>
          <cell r="CA615" t="str">
            <v>ACREEDORAS CONTINGENTES</v>
          </cell>
          <cell r="CB615">
            <v>-2115522771.8699999</v>
          </cell>
          <cell r="CC615">
            <v>0</v>
          </cell>
          <cell r="CD615">
            <v>24621307</v>
          </cell>
          <cell r="CE615">
            <v>-2140144078.8699999</v>
          </cell>
        </row>
        <row r="616">
          <cell r="A616">
            <v>36</v>
          </cell>
          <cell r="B616" t="str">
            <v>RESULTADOS DEL EJERCICIO</v>
          </cell>
          <cell r="H616">
            <v>36</v>
          </cell>
          <cell r="I616" t="str">
            <v>RESULTADOS DEL EJERCICIO</v>
          </cell>
          <cell r="O616">
            <v>36</v>
          </cell>
          <cell r="P616" t="str">
            <v>RESULTADOS DEL EJERCICIO</v>
          </cell>
          <cell r="V616">
            <v>36</v>
          </cell>
          <cell r="W616" t="str">
            <v>RESULTADOS DEL EJERCICIO</v>
          </cell>
          <cell r="AC616">
            <v>36</v>
          </cell>
          <cell r="AD616" t="str">
            <v>RESULTADOS DEL EJERCICIO</v>
          </cell>
          <cell r="AJ616">
            <v>36</v>
          </cell>
          <cell r="AK616" t="str">
            <v>RESULTADOS DEL EJERCICIO</v>
          </cell>
          <cell r="AQ616">
            <v>36</v>
          </cell>
          <cell r="AR616" t="str">
            <v>RESULTADOS DEL EJERCICIO</v>
          </cell>
          <cell r="AX616">
            <v>36</v>
          </cell>
          <cell r="AY616" t="str">
            <v>RESULTADOS DEL EJERCICIO</v>
          </cell>
          <cell r="BE616">
            <v>36</v>
          </cell>
          <cell r="BF616" t="str">
            <v>RESULTADOS DEL EJERCICIO</v>
          </cell>
          <cell r="BS616">
            <v>36</v>
          </cell>
          <cell r="BT616" t="str">
            <v>RESULTADOS DEL EJERCICIO</v>
          </cell>
          <cell r="BZ616">
            <v>8615</v>
          </cell>
          <cell r="CA616" t="str">
            <v>PPE TOTAL/TE DEPREC, AGOTADOS Y/O AMORT</v>
          </cell>
          <cell r="CB616">
            <v>-2115522771.8699999</v>
          </cell>
          <cell r="CC616">
            <v>0</v>
          </cell>
          <cell r="CD616">
            <v>24621307</v>
          </cell>
          <cell r="CE616">
            <v>-2140144078.8699999</v>
          </cell>
        </row>
        <row r="617">
          <cell r="A617">
            <v>3605</v>
          </cell>
          <cell r="B617" t="str">
            <v>UTILIDAD DEL EJERCICIO</v>
          </cell>
          <cell r="H617">
            <v>3605</v>
          </cell>
          <cell r="I617" t="str">
            <v>UTILIDAD DEL EJERCICIO</v>
          </cell>
          <cell r="O617">
            <v>3605</v>
          </cell>
          <cell r="P617" t="str">
            <v>UTILIDAD DEL EJERCICIO</v>
          </cell>
          <cell r="V617">
            <v>3605</v>
          </cell>
          <cell r="W617" t="str">
            <v>UTILIDAD DEL EJERCICIO</v>
          </cell>
          <cell r="AC617">
            <v>3605</v>
          </cell>
          <cell r="AD617" t="str">
            <v>UTILIDAD DEL EJERCICIO</v>
          </cell>
          <cell r="AJ617">
            <v>3605</v>
          </cell>
          <cell r="AK617" t="str">
            <v>UTILIDAD DEL EJERCICIO</v>
          </cell>
          <cell r="AQ617">
            <v>3605</v>
          </cell>
          <cell r="AR617" t="str">
            <v>UTILIDAD DEL EJERCICIO</v>
          </cell>
          <cell r="AX617">
            <v>3605</v>
          </cell>
          <cell r="AY617" t="str">
            <v>UTILIDAD DEL EJERCICIO</v>
          </cell>
          <cell r="BE617">
            <v>3605</v>
          </cell>
          <cell r="BF617" t="str">
            <v>UTILIDAD DEL EJERCICIO</v>
          </cell>
          <cell r="BS617">
            <v>3605</v>
          </cell>
          <cell r="BT617" t="str">
            <v>UTILIDAD DEL EJERCICIO</v>
          </cell>
          <cell r="BZ617">
            <v>861516</v>
          </cell>
          <cell r="CA617" t="str">
            <v>CONSTRUCCIONES Y EDIFICACIONES</v>
          </cell>
          <cell r="CB617">
            <v>-1215131887.6700001</v>
          </cell>
          <cell r="CC617">
            <v>0</v>
          </cell>
          <cell r="CD617">
            <v>0</v>
          </cell>
          <cell r="CE617">
            <v>-1215131887.6700001</v>
          </cell>
        </row>
        <row r="618">
          <cell r="A618">
            <v>360505</v>
          </cell>
          <cell r="B618" t="str">
            <v>UTILIDAD DEL EJERCICIO</v>
          </cell>
          <cell r="H618">
            <v>360505</v>
          </cell>
          <cell r="I618" t="str">
            <v>UTILIDAD DEL EJERCICIO</v>
          </cell>
          <cell r="O618">
            <v>360505</v>
          </cell>
          <cell r="P618" t="str">
            <v>UTILIDAD DEL EJERCICIO</v>
          </cell>
          <cell r="V618">
            <v>360505</v>
          </cell>
          <cell r="W618" t="str">
            <v>UTILIDAD DEL EJERCICIO</v>
          </cell>
          <cell r="AC618">
            <v>360505</v>
          </cell>
          <cell r="AD618" t="str">
            <v>UTILIDAD DEL EJERCICIO</v>
          </cell>
          <cell r="AJ618">
            <v>360505</v>
          </cell>
          <cell r="AK618" t="str">
            <v>UTILIDAD DEL EJERCICIO</v>
          </cell>
          <cell r="AQ618">
            <v>360505</v>
          </cell>
          <cell r="AR618" t="str">
            <v>UTILIDAD DEL EJERCICIO</v>
          </cell>
          <cell r="AX618">
            <v>360505</v>
          </cell>
          <cell r="AY618" t="str">
            <v>UTILIDAD DEL EJERCICIO</v>
          </cell>
          <cell r="BE618">
            <v>360505</v>
          </cell>
          <cell r="BF618" t="str">
            <v>UTILIDAD DEL EJERCICIO</v>
          </cell>
          <cell r="BS618">
            <v>360505</v>
          </cell>
          <cell r="BT618" t="str">
            <v>UTILIDAD DEL EJERCICIO</v>
          </cell>
          <cell r="BZ618">
            <v>86151601</v>
          </cell>
          <cell r="CA618" t="str">
            <v>Construcciones y Edificaciones</v>
          </cell>
          <cell r="CB618">
            <v>-1215131887.6700001</v>
          </cell>
          <cell r="CC618">
            <v>0</v>
          </cell>
          <cell r="CD618">
            <v>0</v>
          </cell>
          <cell r="CE618">
            <v>-1215131887.6700001</v>
          </cell>
        </row>
        <row r="619">
          <cell r="A619">
            <v>360510</v>
          </cell>
          <cell r="B619" t="str">
            <v>UTILIDAD POR EXPOSICION I</v>
          </cell>
          <cell r="H619">
            <v>360510</v>
          </cell>
          <cell r="I619" t="str">
            <v>UTILIDAD POR EXPOSICION I</v>
          </cell>
          <cell r="O619">
            <v>360510</v>
          </cell>
          <cell r="P619" t="str">
            <v>UTILIDAD POR EXPOSICION I</v>
          </cell>
          <cell r="V619">
            <v>360510</v>
          </cell>
          <cell r="W619" t="str">
            <v>UTILIDAD POR EXPOSICION I</v>
          </cell>
          <cell r="AC619">
            <v>360510</v>
          </cell>
          <cell r="AD619" t="str">
            <v>UTILIDAD POR EXPOSICION I</v>
          </cell>
          <cell r="AJ619">
            <v>360510</v>
          </cell>
          <cell r="AK619" t="str">
            <v>UTILIDAD POR EXPOSICION I</v>
          </cell>
          <cell r="AQ619">
            <v>360510</v>
          </cell>
          <cell r="AR619" t="str">
            <v>UTILIDAD POR EXPOSICION I</v>
          </cell>
          <cell r="AX619">
            <v>360510</v>
          </cell>
          <cell r="AY619" t="str">
            <v>UTILIDAD POR EXPOSICION I</v>
          </cell>
          <cell r="BE619">
            <v>360510</v>
          </cell>
          <cell r="BF619" t="str">
            <v>UTILIDAD POR EXPOSICION I</v>
          </cell>
          <cell r="BS619">
            <v>360510</v>
          </cell>
          <cell r="BT619" t="str">
            <v>UTILIDAD POR EXPOSICION I</v>
          </cell>
          <cell r="BZ619">
            <v>861524</v>
          </cell>
          <cell r="CA619" t="str">
            <v>EQUIPO DE OFICINA</v>
          </cell>
          <cell r="CB619">
            <v>-66376380.399999999</v>
          </cell>
          <cell r="CC619">
            <v>0</v>
          </cell>
          <cell r="CD619">
            <v>0</v>
          </cell>
          <cell r="CE619">
            <v>-66376380.399999999</v>
          </cell>
        </row>
        <row r="620">
          <cell r="A620">
            <v>3610</v>
          </cell>
          <cell r="B620" t="str">
            <v>PERDIDA DEL EJERCICIO</v>
          </cell>
          <cell r="H620">
            <v>3610</v>
          </cell>
          <cell r="I620" t="str">
            <v>PERDIDA DEL EJERCICIO</v>
          </cell>
          <cell r="O620">
            <v>3610</v>
          </cell>
          <cell r="P620" t="str">
            <v>PERDIDA DEL EJERCICIO</v>
          </cell>
          <cell r="V620">
            <v>3610</v>
          </cell>
          <cell r="W620" t="str">
            <v>PERDIDA DEL EJERCICIO</v>
          </cell>
          <cell r="AC620">
            <v>3610</v>
          </cell>
          <cell r="AD620" t="str">
            <v>PERDIDA DEL EJERCICIO</v>
          </cell>
          <cell r="AJ620">
            <v>3610</v>
          </cell>
          <cell r="AK620" t="str">
            <v>PERDIDA DEL EJERCICIO</v>
          </cell>
          <cell r="AQ620">
            <v>3610</v>
          </cell>
          <cell r="AR620" t="str">
            <v>PERDIDA DEL EJERCICIO</v>
          </cell>
          <cell r="AX620">
            <v>3610</v>
          </cell>
          <cell r="AY620" t="str">
            <v>PERDIDA DEL EJERCICIO</v>
          </cell>
          <cell r="BE620">
            <v>3610</v>
          </cell>
          <cell r="BF620" t="str">
            <v>PERDIDA DEL EJERCICIO</v>
          </cell>
          <cell r="BS620">
            <v>3610</v>
          </cell>
          <cell r="BT620" t="str">
            <v>PERDIDA DEL EJERCICIO</v>
          </cell>
          <cell r="BZ620">
            <v>86152401</v>
          </cell>
          <cell r="CA620" t="str">
            <v>Equipo de Oficina</v>
          </cell>
          <cell r="CB620">
            <v>-66376380.399999999</v>
          </cell>
          <cell r="CC620">
            <v>0</v>
          </cell>
          <cell r="CD620">
            <v>0</v>
          </cell>
          <cell r="CE620">
            <v>-66376380.399999999</v>
          </cell>
        </row>
        <row r="621">
          <cell r="A621">
            <v>361005</v>
          </cell>
          <cell r="B621" t="str">
            <v>PERDIDA DEL EJERCICIO</v>
          </cell>
          <cell r="H621">
            <v>361005</v>
          </cell>
          <cell r="I621" t="str">
            <v>PERDIDA DEL EJERCICIO</v>
          </cell>
          <cell r="O621">
            <v>361005</v>
          </cell>
          <cell r="P621" t="str">
            <v>PERDIDA DEL EJERCICIO</v>
          </cell>
          <cell r="V621">
            <v>361005</v>
          </cell>
          <cell r="W621" t="str">
            <v>PERDIDA DEL EJERCICIO</v>
          </cell>
          <cell r="AC621">
            <v>361005</v>
          </cell>
          <cell r="AD621" t="str">
            <v>PERDIDA DEL EJERCICIO</v>
          </cell>
          <cell r="AJ621">
            <v>361005</v>
          </cell>
          <cell r="AK621" t="str">
            <v>PERDIDA DEL EJERCICIO</v>
          </cell>
          <cell r="AQ621">
            <v>361005</v>
          </cell>
          <cell r="AR621" t="str">
            <v>PERDIDA DEL EJERCICIO</v>
          </cell>
          <cell r="AX621">
            <v>361005</v>
          </cell>
          <cell r="AY621" t="str">
            <v>PERDIDA DEL EJERCICIO</v>
          </cell>
          <cell r="BE621">
            <v>361005</v>
          </cell>
          <cell r="BF621" t="str">
            <v>PERDIDA DEL EJERCICIO</v>
          </cell>
          <cell r="BS621">
            <v>361005</v>
          </cell>
          <cell r="BT621" t="str">
            <v>PERDIDA DEL EJERCICIO</v>
          </cell>
          <cell r="BZ621">
            <v>861528</v>
          </cell>
          <cell r="CA621" t="str">
            <v>EQUIPO DE COMPUTACION Y COMUNICACION</v>
          </cell>
          <cell r="CB621">
            <v>-296488447</v>
          </cell>
          <cell r="CC621">
            <v>0</v>
          </cell>
          <cell r="CD621">
            <v>23332255</v>
          </cell>
          <cell r="CE621">
            <v>-319820702</v>
          </cell>
        </row>
        <row r="622">
          <cell r="A622">
            <v>361010</v>
          </cell>
          <cell r="B622" t="str">
            <v>PERDIDAD POR EXPO. INFLAC</v>
          </cell>
          <cell r="H622">
            <v>361010</v>
          </cell>
          <cell r="I622" t="str">
            <v>PERDIDAD POR EXPO. INFLAC</v>
          </cell>
          <cell r="O622">
            <v>361010</v>
          </cell>
          <cell r="P622" t="str">
            <v>PERDIDAD POR EXPO. INFLAC</v>
          </cell>
          <cell r="V622">
            <v>361010</v>
          </cell>
          <cell r="W622" t="str">
            <v>PERDIDAD POR EXPO. INFLAC</v>
          </cell>
          <cell r="AC622">
            <v>361010</v>
          </cell>
          <cell r="AD622" t="str">
            <v>PERDIDAD POR EXPO. INFLAC</v>
          </cell>
          <cell r="AJ622">
            <v>361010</v>
          </cell>
          <cell r="AK622" t="str">
            <v>PERDIDAD POR EXPO. INFLAC</v>
          </cell>
          <cell r="AQ622">
            <v>361010</v>
          </cell>
          <cell r="AR622" t="str">
            <v>PERDIDAD POR EXPO. INFLAC</v>
          </cell>
          <cell r="AX622">
            <v>361010</v>
          </cell>
          <cell r="AY622" t="str">
            <v>PERDIDAD POR EXPO. INFLAC</v>
          </cell>
          <cell r="BE622">
            <v>361010</v>
          </cell>
          <cell r="BF622" t="str">
            <v>PERDIDAD POR EXPO. INFLAC</v>
          </cell>
          <cell r="BS622">
            <v>361010</v>
          </cell>
          <cell r="BT622" t="str">
            <v>PERDIDAD POR EXPO. INFLAC</v>
          </cell>
          <cell r="BZ622">
            <v>86152801</v>
          </cell>
          <cell r="CA622" t="str">
            <v>Equipo de Computación y Comunicación</v>
          </cell>
          <cell r="CB622">
            <v>-296488447</v>
          </cell>
          <cell r="CC622">
            <v>0</v>
          </cell>
          <cell r="CD622">
            <v>23332255</v>
          </cell>
          <cell r="CE622">
            <v>-319820702</v>
          </cell>
        </row>
        <row r="623">
          <cell r="A623">
            <v>37</v>
          </cell>
          <cell r="B623" t="str">
            <v>RESULTADOS DE EJERCICIOS</v>
          </cell>
          <cell r="H623">
            <v>37</v>
          </cell>
          <cell r="I623" t="str">
            <v>RESULTADOS DE EJERCICIOS</v>
          </cell>
          <cell r="O623">
            <v>37</v>
          </cell>
          <cell r="P623" t="str">
            <v>RESULTADOS DE EJERCICIOS</v>
          </cell>
          <cell r="V623">
            <v>37</v>
          </cell>
          <cell r="W623" t="str">
            <v>RESULTADOS DE EJERCICIOS</v>
          </cell>
          <cell r="AC623">
            <v>37</v>
          </cell>
          <cell r="AD623" t="str">
            <v>RESULTADOS DE EJERCICIOS</v>
          </cell>
          <cell r="AJ623">
            <v>37</v>
          </cell>
          <cell r="AK623" t="str">
            <v>RESULTADOS DE EJERCICIOS</v>
          </cell>
          <cell r="AQ623">
            <v>37</v>
          </cell>
          <cell r="AR623" t="str">
            <v>RESULTADOS DE EJERCICIOS</v>
          </cell>
          <cell r="AX623">
            <v>37</v>
          </cell>
          <cell r="AY623" t="str">
            <v>RESULTADOS DE EJERCICIOS</v>
          </cell>
          <cell r="BE623">
            <v>37</v>
          </cell>
          <cell r="BF623" t="str">
            <v>RESULTADOS DE EJERCICIOS</v>
          </cell>
          <cell r="BS623">
            <v>37</v>
          </cell>
          <cell r="BT623" t="str">
            <v>RESULTADOS DE EJERCICIOS</v>
          </cell>
          <cell r="BZ623">
            <v>861536</v>
          </cell>
          <cell r="CA623" t="str">
            <v>EQUIPO DE HOTELES Y RESTAURANTES</v>
          </cell>
          <cell r="CB623">
            <v>-493274591.80000001</v>
          </cell>
          <cell r="CC623">
            <v>0</v>
          </cell>
          <cell r="CD623">
            <v>1289052</v>
          </cell>
          <cell r="CE623">
            <v>-494563643.80000001</v>
          </cell>
        </row>
        <row r="624">
          <cell r="A624">
            <v>3705</v>
          </cell>
          <cell r="B624" t="str">
            <v>UTILIDADES O EXCEDENTES A</v>
          </cell>
          <cell r="H624">
            <v>3705</v>
          </cell>
          <cell r="I624" t="str">
            <v>UTILIDADES O EXCEDENTES A</v>
          </cell>
          <cell r="O624">
            <v>3705</v>
          </cell>
          <cell r="P624" t="str">
            <v>UTILIDADES O EXCEDENTES A</v>
          </cell>
          <cell r="V624">
            <v>3705</v>
          </cell>
          <cell r="W624" t="str">
            <v>UTILIDADES O EXCEDENTES A</v>
          </cell>
          <cell r="AC624">
            <v>3705</v>
          </cell>
          <cell r="AD624" t="str">
            <v>UTILIDADES O EXCEDENTES A</v>
          </cell>
          <cell r="AJ624">
            <v>3705</v>
          </cell>
          <cell r="AK624" t="str">
            <v>UTILIDADES O EXCEDENTES A</v>
          </cell>
          <cell r="AQ624">
            <v>3705</v>
          </cell>
          <cell r="AR624" t="str">
            <v>UTILIDADES O EXCEDENTES A</v>
          </cell>
          <cell r="AX624">
            <v>3705</v>
          </cell>
          <cell r="AY624" t="str">
            <v>UTILIDADES O EXCEDENTES A</v>
          </cell>
          <cell r="BE624">
            <v>3705</v>
          </cell>
          <cell r="BF624" t="str">
            <v>UTILIDADES O EXCEDENTES A</v>
          </cell>
          <cell r="BS624">
            <v>3705</v>
          </cell>
          <cell r="BT624" t="str">
            <v>UTILIDADES O EXCEDENTES A</v>
          </cell>
          <cell r="BZ624">
            <v>86153601</v>
          </cell>
          <cell r="CA624" t="str">
            <v>Muebles y Enseres</v>
          </cell>
          <cell r="CB624">
            <v>-174455857.80000001</v>
          </cell>
          <cell r="CC624">
            <v>0</v>
          </cell>
          <cell r="CD624">
            <v>491400</v>
          </cell>
          <cell r="CE624">
            <v>-174947257.80000001</v>
          </cell>
        </row>
        <row r="625">
          <cell r="A625">
            <v>370505</v>
          </cell>
          <cell r="B625" t="str">
            <v>UTILIDADES O EXCEDENTES A</v>
          </cell>
          <cell r="H625">
            <v>370505</v>
          </cell>
          <cell r="I625" t="str">
            <v>UTILIDADES O EXCEDENTES A</v>
          </cell>
          <cell r="O625">
            <v>370505</v>
          </cell>
          <cell r="P625" t="str">
            <v>UTILIDADES O EXCEDENTES A</v>
          </cell>
          <cell r="V625">
            <v>370505</v>
          </cell>
          <cell r="W625" t="str">
            <v>UTILIDADES O EXCEDENTES A</v>
          </cell>
          <cell r="AC625">
            <v>370505</v>
          </cell>
          <cell r="AD625" t="str">
            <v>UTILIDADES O EXCEDENTES A</v>
          </cell>
          <cell r="AJ625">
            <v>370505</v>
          </cell>
          <cell r="AK625" t="str">
            <v>UTILIDADES O EXCEDENTES A</v>
          </cell>
          <cell r="AQ625">
            <v>370505</v>
          </cell>
          <cell r="AR625" t="str">
            <v>UTILIDADES O EXCEDENTES A</v>
          </cell>
          <cell r="AX625">
            <v>370505</v>
          </cell>
          <cell r="AY625" t="str">
            <v>UTILIDADES O EXCEDENTES A</v>
          </cell>
          <cell r="BE625">
            <v>370505</v>
          </cell>
          <cell r="BF625" t="str">
            <v>UTILIDADES O EXCEDENTES A</v>
          </cell>
          <cell r="BS625">
            <v>370505</v>
          </cell>
          <cell r="BT625" t="str">
            <v>UTILIDADES O EXCEDENTES A</v>
          </cell>
          <cell r="BZ625">
            <v>86153602</v>
          </cell>
          <cell r="CA625" t="str">
            <v>Maquinaria y Equipo</v>
          </cell>
          <cell r="CB625">
            <v>-318818734</v>
          </cell>
          <cell r="CC625">
            <v>0</v>
          </cell>
          <cell r="CD625">
            <v>797652</v>
          </cell>
          <cell r="CE625">
            <v>-319616386</v>
          </cell>
        </row>
        <row r="626">
          <cell r="A626">
            <v>37050501</v>
          </cell>
          <cell r="B626" t="str">
            <v>UTILIDAD OPERACIONAL CONT</v>
          </cell>
          <cell r="H626">
            <v>37050501</v>
          </cell>
          <cell r="I626" t="str">
            <v>UTILIDAD OPERACIONAL CONT</v>
          </cell>
          <cell r="O626">
            <v>37050501</v>
          </cell>
          <cell r="P626" t="str">
            <v>UTILIDAD OPERACIONAL CONT</v>
          </cell>
          <cell r="V626">
            <v>37050501</v>
          </cell>
          <cell r="W626" t="str">
            <v>UTILIDAD OPERACIONAL CONT</v>
          </cell>
          <cell r="AC626">
            <v>37050501</v>
          </cell>
          <cell r="AD626" t="str">
            <v>UTILIDAD OPERACIONAL CONT</v>
          </cell>
          <cell r="AJ626">
            <v>37050501</v>
          </cell>
          <cell r="AK626" t="str">
            <v>UTILIDAD OPERACIONAL CONT</v>
          </cell>
          <cell r="AQ626">
            <v>37050501</v>
          </cell>
          <cell r="AR626" t="str">
            <v>UTILIDAD OPERACIONAL CONT</v>
          </cell>
          <cell r="AX626">
            <v>37050501</v>
          </cell>
          <cell r="AY626" t="str">
            <v>UTILIDAD OPERACIONAL CONT</v>
          </cell>
          <cell r="BE626">
            <v>37050501</v>
          </cell>
          <cell r="BF626" t="str">
            <v>UTILIDAD OPERACIONAL CONT</v>
          </cell>
          <cell r="BS626">
            <v>37050501</v>
          </cell>
          <cell r="BT626" t="str">
            <v>UTILIDAD OPERACIONAL CONT</v>
          </cell>
          <cell r="BZ626">
            <v>861540</v>
          </cell>
          <cell r="CA626" t="str">
            <v>FLOTA Y EQUIPO DE TRANSPORTE</v>
          </cell>
          <cell r="CB626">
            <v>-44251465</v>
          </cell>
          <cell r="CC626">
            <v>0</v>
          </cell>
          <cell r="CD626">
            <v>0</v>
          </cell>
          <cell r="CE626">
            <v>-44251465</v>
          </cell>
        </row>
        <row r="627">
          <cell r="A627">
            <v>3705050101</v>
          </cell>
          <cell r="B627" t="str">
            <v>UTIL OPER. CONTABLE NO GR</v>
          </cell>
          <cell r="H627">
            <v>3705050101</v>
          </cell>
          <cell r="I627" t="str">
            <v>UTIL OPER. CONTABLE NO GR</v>
          </cell>
          <cell r="O627">
            <v>3705050101</v>
          </cell>
          <cell r="P627" t="str">
            <v>UTIL OPER. CONTABLE NO GR</v>
          </cell>
          <cell r="V627">
            <v>3705050101</v>
          </cell>
          <cell r="W627" t="str">
            <v>UTIL OPER. CONTABLE NO GR</v>
          </cell>
          <cell r="AC627">
            <v>3705050101</v>
          </cell>
          <cell r="AD627" t="str">
            <v>UTIL OPER. CONTABLE NO GR</v>
          </cell>
          <cell r="AJ627">
            <v>3705050101</v>
          </cell>
          <cell r="AK627" t="str">
            <v>UTIL OPER. CONTABLE NO GR</v>
          </cell>
          <cell r="AQ627">
            <v>3705050101</v>
          </cell>
          <cell r="AR627" t="str">
            <v>UTIL OPER. CONTABLE NO GR</v>
          </cell>
          <cell r="AX627">
            <v>3705050101</v>
          </cell>
          <cell r="AY627" t="str">
            <v>UTIL OPER. CONTABLE NO GR</v>
          </cell>
          <cell r="BE627">
            <v>3705050101</v>
          </cell>
          <cell r="BF627" t="str">
            <v>UTIL OPER. CONTABLE NO GR</v>
          </cell>
          <cell r="BS627">
            <v>3705050101</v>
          </cell>
          <cell r="BT627" t="str">
            <v>UTIL OPER. CONTABLE NO GR</v>
          </cell>
        </row>
        <row r="628">
          <cell r="A628">
            <v>3705050102</v>
          </cell>
          <cell r="B628" t="str">
            <v>UTIL. OPER. CONTABLE GRAV</v>
          </cell>
          <cell r="H628">
            <v>3705050102</v>
          </cell>
          <cell r="I628" t="str">
            <v>UTIL. OPER. CONTABLE GRAV</v>
          </cell>
          <cell r="O628">
            <v>3705050102</v>
          </cell>
          <cell r="P628" t="str">
            <v>UTIL. OPER. CONTABLE GRAV</v>
          </cell>
          <cell r="V628">
            <v>3705050102</v>
          </cell>
          <cell r="W628" t="str">
            <v>UTIL. OPER. CONTABLE GRAV</v>
          </cell>
          <cell r="AC628">
            <v>3705050102</v>
          </cell>
          <cell r="AD628" t="str">
            <v>UTIL. OPER. CONTABLE GRAV</v>
          </cell>
          <cell r="AJ628">
            <v>3705050102</v>
          </cell>
          <cell r="AK628" t="str">
            <v>UTIL. OPER. CONTABLE GRAV</v>
          </cell>
          <cell r="AQ628">
            <v>3705050102</v>
          </cell>
          <cell r="AR628" t="str">
            <v>UTIL. OPER. CONTABLE GRAV</v>
          </cell>
          <cell r="AX628">
            <v>3705050102</v>
          </cell>
          <cell r="AY628" t="str">
            <v>UTIL. OPER. CONTABLE GRAV</v>
          </cell>
          <cell r="BE628">
            <v>3705050102</v>
          </cell>
          <cell r="BF628" t="str">
            <v>UTIL. OPER. CONTABLE GRAV</v>
          </cell>
          <cell r="BS628">
            <v>3705050102</v>
          </cell>
          <cell r="BT628" t="str">
            <v>UTIL. OPER. CONTABLE GRAV</v>
          </cell>
        </row>
        <row r="629">
          <cell r="A629">
            <v>37050502</v>
          </cell>
          <cell r="B629" t="str">
            <v>UTILIDAD POR EXPOSICION A</v>
          </cell>
          <cell r="H629">
            <v>37050502</v>
          </cell>
          <cell r="I629" t="str">
            <v>UTILIDAD POR EXPOSICION A</v>
          </cell>
          <cell r="O629">
            <v>37050502</v>
          </cell>
          <cell r="P629" t="str">
            <v>UTILIDAD POR EXPOSICION A</v>
          </cell>
          <cell r="V629">
            <v>37050502</v>
          </cell>
          <cell r="W629" t="str">
            <v>UTILIDAD POR EXPOSICION A</v>
          </cell>
          <cell r="AC629">
            <v>37050502</v>
          </cell>
          <cell r="AD629" t="str">
            <v>UTILIDAD POR EXPOSICION A</v>
          </cell>
          <cell r="AJ629">
            <v>37050502</v>
          </cell>
          <cell r="AK629" t="str">
            <v>UTILIDAD POR EXPOSICION A</v>
          </cell>
          <cell r="AQ629">
            <v>37050502</v>
          </cell>
          <cell r="AR629" t="str">
            <v>UTILIDAD POR EXPOSICION A</v>
          </cell>
          <cell r="AX629">
            <v>37050502</v>
          </cell>
          <cell r="AY629" t="str">
            <v>UTILIDAD POR EXPOSICION A</v>
          </cell>
          <cell r="BE629">
            <v>37050502</v>
          </cell>
          <cell r="BF629" t="str">
            <v>UTILIDAD POR EXPOSICION A</v>
          </cell>
          <cell r="BS629">
            <v>37050502</v>
          </cell>
          <cell r="BT629" t="str">
            <v>UTILIDAD POR EXPOSICION A</v>
          </cell>
        </row>
        <row r="630">
          <cell r="A630">
            <v>3705050201</v>
          </cell>
          <cell r="B630" t="str">
            <v>UTIL. EXPOS. INFLAC. NO G</v>
          </cell>
          <cell r="H630">
            <v>3705050201</v>
          </cell>
          <cell r="I630" t="str">
            <v>UTIL. EXPOS. INFLAC. NO G</v>
          </cell>
          <cell r="O630">
            <v>3705050201</v>
          </cell>
          <cell r="P630" t="str">
            <v>UTIL. EXPOS. INFLAC. NO G</v>
          </cell>
          <cell r="V630">
            <v>3705050201</v>
          </cell>
          <cell r="W630" t="str">
            <v>UTIL. EXPOS. INFLAC. NO G</v>
          </cell>
          <cell r="AC630">
            <v>3705050201</v>
          </cell>
          <cell r="AD630" t="str">
            <v>UTIL. EXPOS. INFLAC. NO G</v>
          </cell>
          <cell r="AJ630">
            <v>3705050201</v>
          </cell>
          <cell r="AK630" t="str">
            <v>UTIL. EXPOS. INFLAC. NO G</v>
          </cell>
          <cell r="AQ630">
            <v>3705050201</v>
          </cell>
          <cell r="AR630" t="str">
            <v>UTIL. EXPOS. INFLAC. NO G</v>
          </cell>
          <cell r="AX630">
            <v>3705050201</v>
          </cell>
          <cell r="AY630" t="str">
            <v>UTIL. EXPOS. INFLAC. NO G</v>
          </cell>
          <cell r="BE630">
            <v>3705050201</v>
          </cell>
          <cell r="BF630" t="str">
            <v>UTIL. EXPOS. INFLAC. NO G</v>
          </cell>
          <cell r="BS630">
            <v>3705050201</v>
          </cell>
          <cell r="BT630" t="str">
            <v>UTIL. EXPOS. INFLAC. NO G</v>
          </cell>
        </row>
        <row r="631">
          <cell r="A631">
            <v>3705050202</v>
          </cell>
          <cell r="B631" t="str">
            <v>UTIL. EXP. INFLA. GRAVADA</v>
          </cell>
          <cell r="H631">
            <v>3705050202</v>
          </cell>
          <cell r="I631" t="str">
            <v>UTIL. EXP. INFLA. GRAVADA</v>
          </cell>
          <cell r="O631">
            <v>3705050202</v>
          </cell>
          <cell r="P631" t="str">
            <v>UTIL. EXP. INFLA. GRAVADA</v>
          </cell>
          <cell r="V631">
            <v>3705050202</v>
          </cell>
          <cell r="W631" t="str">
            <v>UTIL. EXP. INFLA. GRAVADA</v>
          </cell>
          <cell r="AC631">
            <v>3705050202</v>
          </cell>
          <cell r="AD631" t="str">
            <v>UTIL. EXP. INFLA. GRAVADA</v>
          </cell>
          <cell r="AJ631">
            <v>3705050202</v>
          </cell>
          <cell r="AK631" t="str">
            <v>UTIL. EXP. INFLA. GRAVADA</v>
          </cell>
          <cell r="AQ631">
            <v>3705050202</v>
          </cell>
          <cell r="AR631" t="str">
            <v>UTIL. EXP. INFLA. GRAVADA</v>
          </cell>
          <cell r="AX631">
            <v>3705050202</v>
          </cell>
          <cell r="AY631" t="str">
            <v>UTIL. EXP. INFLA. GRAVADA</v>
          </cell>
          <cell r="BE631">
            <v>3705050202</v>
          </cell>
          <cell r="BF631" t="str">
            <v>UTIL. EXP. INFLA. GRAVADA</v>
          </cell>
          <cell r="BS631">
            <v>3705050202</v>
          </cell>
          <cell r="BT631" t="str">
            <v>UTIL. EXP. INFLA. GRAVADA</v>
          </cell>
        </row>
        <row r="632">
          <cell r="A632">
            <v>3710</v>
          </cell>
          <cell r="B632" t="str">
            <v>PERDIDAS ACUMULADAS</v>
          </cell>
          <cell r="H632">
            <v>3710</v>
          </cell>
          <cell r="I632" t="str">
            <v>PERDIDAS ACUMULADAS</v>
          </cell>
          <cell r="O632">
            <v>3710</v>
          </cell>
          <cell r="P632" t="str">
            <v>PERDIDAS ACUMULADAS</v>
          </cell>
          <cell r="V632">
            <v>3710</v>
          </cell>
          <cell r="W632" t="str">
            <v>PERDIDAS ACUMULADAS</v>
          </cell>
          <cell r="AC632">
            <v>3710</v>
          </cell>
          <cell r="AD632" t="str">
            <v>PERDIDAS ACUMULADAS</v>
          </cell>
          <cell r="AJ632">
            <v>3710</v>
          </cell>
          <cell r="AK632" t="str">
            <v>PERDIDAS ACUMULADAS</v>
          </cell>
          <cell r="AQ632">
            <v>3710</v>
          </cell>
          <cell r="AR632" t="str">
            <v>PERDIDAS ACUMULADAS</v>
          </cell>
          <cell r="AX632">
            <v>3710</v>
          </cell>
          <cell r="AY632" t="str">
            <v>PERDIDAS ACUMULADAS</v>
          </cell>
          <cell r="BE632">
            <v>3710</v>
          </cell>
          <cell r="BF632" t="str">
            <v>PERDIDAS ACUMULADAS</v>
          </cell>
          <cell r="BS632">
            <v>3710</v>
          </cell>
          <cell r="BT632" t="str">
            <v>PERDIDAS ACUMULADAS</v>
          </cell>
        </row>
        <row r="633">
          <cell r="A633">
            <v>371005</v>
          </cell>
          <cell r="B633" t="str">
            <v>PERDIDAS ACUMULADAS</v>
          </cell>
          <cell r="H633">
            <v>371005</v>
          </cell>
          <cell r="I633" t="str">
            <v>PERDIDAS ACUMULADAS</v>
          </cell>
          <cell r="O633">
            <v>371005</v>
          </cell>
          <cell r="P633" t="str">
            <v>PERDIDAS ACUMULADAS</v>
          </cell>
          <cell r="V633">
            <v>371005</v>
          </cell>
          <cell r="W633" t="str">
            <v>PERDIDAS ACUMULADAS</v>
          </cell>
          <cell r="AC633">
            <v>371005</v>
          </cell>
          <cell r="AD633" t="str">
            <v>PERDIDAS ACUMULADAS</v>
          </cell>
          <cell r="AJ633">
            <v>371005</v>
          </cell>
          <cell r="AK633" t="str">
            <v>PERDIDAS ACUMULADAS</v>
          </cell>
          <cell r="AQ633">
            <v>371005</v>
          </cell>
          <cell r="AR633" t="str">
            <v>PERDIDAS ACUMULADAS</v>
          </cell>
          <cell r="AX633">
            <v>371005</v>
          </cell>
          <cell r="AY633" t="str">
            <v>PERDIDAS ACUMULADAS</v>
          </cell>
          <cell r="BE633">
            <v>371005</v>
          </cell>
          <cell r="BF633" t="str">
            <v>PERDIDAS ACUMULADAS</v>
          </cell>
          <cell r="BS633">
            <v>371005</v>
          </cell>
          <cell r="BT633" t="str">
            <v>PERDIDAS ACUMULADAS</v>
          </cell>
        </row>
        <row r="634">
          <cell r="A634">
            <v>37100501</v>
          </cell>
          <cell r="B634" t="str">
            <v>PERDIDA OPERACIONAL CONTA</v>
          </cell>
          <cell r="H634">
            <v>37100501</v>
          </cell>
          <cell r="I634" t="str">
            <v>PERDIDA OPERACIONAL CONTA</v>
          </cell>
          <cell r="O634">
            <v>37100501</v>
          </cell>
          <cell r="P634" t="str">
            <v>PERDIDA OPERACIONAL CONTA</v>
          </cell>
          <cell r="V634">
            <v>37100501</v>
          </cell>
          <cell r="W634" t="str">
            <v>PERDIDA OPERACIONAL CONTA</v>
          </cell>
          <cell r="AC634">
            <v>37100501</v>
          </cell>
          <cell r="AD634" t="str">
            <v>PERDIDA OPERACIONAL CONTA</v>
          </cell>
          <cell r="AJ634">
            <v>37100501</v>
          </cell>
          <cell r="AK634" t="str">
            <v>PERDIDA OPERACIONAL CONTA</v>
          </cell>
          <cell r="AQ634">
            <v>37100501</v>
          </cell>
          <cell r="AR634" t="str">
            <v>PERDIDA OPERACIONAL CONTA</v>
          </cell>
          <cell r="AX634">
            <v>37100501</v>
          </cell>
          <cell r="AY634" t="str">
            <v>PERDIDA OPERACIONAL CONTA</v>
          </cell>
          <cell r="BE634">
            <v>37100501</v>
          </cell>
          <cell r="BF634" t="str">
            <v>PERDIDA OPERACIONAL CONTA</v>
          </cell>
          <cell r="BS634">
            <v>37100501</v>
          </cell>
          <cell r="BT634" t="str">
            <v>PERDIDA OPERACIONAL CONTA</v>
          </cell>
        </row>
        <row r="635">
          <cell r="A635">
            <v>3710050101</v>
          </cell>
          <cell r="B635" t="str">
            <v>PERDIDA OPER. CONTABLE NO</v>
          </cell>
          <cell r="H635">
            <v>3710050101</v>
          </cell>
          <cell r="I635" t="str">
            <v>PERDIDA OPER. CONTABLE NO</v>
          </cell>
          <cell r="O635">
            <v>3710050101</v>
          </cell>
          <cell r="P635" t="str">
            <v>PERDIDA OPER. CONTABLE NO</v>
          </cell>
          <cell r="V635">
            <v>3710050101</v>
          </cell>
          <cell r="W635" t="str">
            <v>PERDIDA OPER. CONTABLE NO</v>
          </cell>
          <cell r="AC635">
            <v>3710050101</v>
          </cell>
          <cell r="AD635" t="str">
            <v>PERDIDA OPER. CONTABLE NO</v>
          </cell>
          <cell r="AJ635">
            <v>3710050101</v>
          </cell>
          <cell r="AK635" t="str">
            <v>PERDIDA OPER. CONTABLE NO</v>
          </cell>
          <cell r="AQ635">
            <v>3710050101</v>
          </cell>
          <cell r="AR635" t="str">
            <v>PERDIDA OPER. CONTABLE NO</v>
          </cell>
          <cell r="AX635">
            <v>3710050101</v>
          </cell>
          <cell r="AY635" t="str">
            <v>PERDIDA OPER. CONTABLE NO</v>
          </cell>
          <cell r="BE635">
            <v>3710050101</v>
          </cell>
          <cell r="BF635" t="str">
            <v>PERDIDA OPER. CONTABLE NO</v>
          </cell>
          <cell r="BS635">
            <v>3710050101</v>
          </cell>
          <cell r="BT635" t="str">
            <v>PERDIDA OPER. CONTABLE NO</v>
          </cell>
        </row>
        <row r="636">
          <cell r="A636">
            <v>3710050102</v>
          </cell>
          <cell r="B636" t="str">
            <v>PERDIDA. OPER. CONTABLE G</v>
          </cell>
          <cell r="H636">
            <v>3710050102</v>
          </cell>
          <cell r="I636" t="str">
            <v>PERDIDA. OPER. CONTABLE G</v>
          </cell>
          <cell r="O636">
            <v>3710050102</v>
          </cell>
          <cell r="P636" t="str">
            <v>PERDIDA. OPER. CONTABLE G</v>
          </cell>
          <cell r="V636">
            <v>3710050102</v>
          </cell>
          <cell r="W636" t="str">
            <v>PERDIDA. OPER. CONTABLE G</v>
          </cell>
          <cell r="AC636">
            <v>3710050102</v>
          </cell>
          <cell r="AD636" t="str">
            <v>PERDIDA. OPER. CONTABLE G</v>
          </cell>
          <cell r="AJ636">
            <v>3710050102</v>
          </cell>
          <cell r="AK636" t="str">
            <v>PERDIDA. OPER. CONTABLE G</v>
          </cell>
          <cell r="AQ636">
            <v>3710050102</v>
          </cell>
          <cell r="AR636" t="str">
            <v>PERDIDA. OPER. CONTABLE G</v>
          </cell>
          <cell r="AX636">
            <v>3710050102</v>
          </cell>
          <cell r="AY636" t="str">
            <v>PERDIDA. OPER. CONTABLE G</v>
          </cell>
          <cell r="BE636">
            <v>3710050102</v>
          </cell>
          <cell r="BF636" t="str">
            <v>PERDIDA. OPER. CONTABLE G</v>
          </cell>
          <cell r="BS636">
            <v>3710050102</v>
          </cell>
          <cell r="BT636" t="str">
            <v>PERDIDA. OPER. CONTABLE G</v>
          </cell>
        </row>
        <row r="637">
          <cell r="A637">
            <v>37100502</v>
          </cell>
          <cell r="B637" t="str">
            <v>PERDIDA POR EXPOS. INFLAC</v>
          </cell>
          <cell r="H637">
            <v>37100502</v>
          </cell>
          <cell r="I637" t="str">
            <v>PERDIDA POR EXPOS. INFLAC</v>
          </cell>
          <cell r="O637">
            <v>37100502</v>
          </cell>
          <cell r="P637" t="str">
            <v>PERDIDA POR EXPOS. INFLAC</v>
          </cell>
          <cell r="V637">
            <v>37100502</v>
          </cell>
          <cell r="W637" t="str">
            <v>PERDIDA POR EXPOS. INFLAC</v>
          </cell>
          <cell r="AC637">
            <v>37100502</v>
          </cell>
          <cell r="AD637" t="str">
            <v>PERDIDA POR EXPOS. INFLAC</v>
          </cell>
          <cell r="AJ637">
            <v>37100502</v>
          </cell>
          <cell r="AK637" t="str">
            <v>PERDIDA POR EXPOS. INFLAC</v>
          </cell>
          <cell r="AQ637">
            <v>37100502</v>
          </cell>
          <cell r="AR637" t="str">
            <v>PERDIDA POR EXPOS. INFLAC</v>
          </cell>
          <cell r="AX637">
            <v>37100502</v>
          </cell>
          <cell r="AY637" t="str">
            <v>PERDIDA POR EXPOS. INFLAC</v>
          </cell>
          <cell r="BE637">
            <v>37100502</v>
          </cell>
          <cell r="BF637" t="str">
            <v>PERDIDA POR EXPOS. INFLAC</v>
          </cell>
          <cell r="BS637">
            <v>37100502</v>
          </cell>
          <cell r="BT637" t="str">
            <v>PERDIDA POR EXPOS. INFLAC</v>
          </cell>
        </row>
        <row r="638">
          <cell r="A638">
            <v>3710050201</v>
          </cell>
          <cell r="B638" t="str">
            <v>PERDIDA EXPOS. INFLAC. NO</v>
          </cell>
          <cell r="H638">
            <v>3710050201</v>
          </cell>
          <cell r="I638" t="str">
            <v>PERDIDA EXPOS. INFLAC. NO</v>
          </cell>
          <cell r="O638">
            <v>3710050201</v>
          </cell>
          <cell r="P638" t="str">
            <v>PERDIDA EXPOS. INFLAC. NO</v>
          </cell>
          <cell r="V638">
            <v>3710050201</v>
          </cell>
          <cell r="W638" t="str">
            <v>PERDIDA EXPOS. INFLAC. NO</v>
          </cell>
          <cell r="AC638">
            <v>3710050201</v>
          </cell>
          <cell r="AD638" t="str">
            <v>PERDIDA EXPOS. INFLAC. NO</v>
          </cell>
          <cell r="AJ638">
            <v>3710050201</v>
          </cell>
          <cell r="AK638" t="str">
            <v>PERDIDA EXPOS. INFLAC. NO</v>
          </cell>
          <cell r="AQ638">
            <v>3710050201</v>
          </cell>
          <cell r="AR638" t="str">
            <v>PERDIDA EXPOS. INFLAC. NO</v>
          </cell>
          <cell r="AX638">
            <v>3710050201</v>
          </cell>
          <cell r="AY638" t="str">
            <v>PERDIDA EXPOS. INFLAC. NO</v>
          </cell>
          <cell r="BE638">
            <v>3710050201</v>
          </cell>
          <cell r="BF638" t="str">
            <v>PERDIDA EXPOS. INFLAC. NO</v>
          </cell>
          <cell r="BS638">
            <v>3710050201</v>
          </cell>
          <cell r="BT638" t="str">
            <v>PERDIDA EXPOS. INFLAC. NO</v>
          </cell>
        </row>
        <row r="639">
          <cell r="A639">
            <v>3710050202</v>
          </cell>
          <cell r="B639" t="str">
            <v>PERDIDA EXPOS. INFLACION</v>
          </cell>
          <cell r="H639">
            <v>3710050202</v>
          </cell>
          <cell r="I639" t="str">
            <v>PERDIDA EXPOS. INFLACION</v>
          </cell>
          <cell r="O639">
            <v>3710050202</v>
          </cell>
          <cell r="P639" t="str">
            <v>PERDIDA EXPOS. INFLACION</v>
          </cell>
          <cell r="V639">
            <v>3710050202</v>
          </cell>
          <cell r="W639" t="str">
            <v>PERDIDA EXPOS. INFLACION</v>
          </cell>
          <cell r="AC639">
            <v>3710050202</v>
          </cell>
          <cell r="AD639" t="str">
            <v>PERDIDA EXPOS. INFLACION</v>
          </cell>
          <cell r="AJ639">
            <v>3710050202</v>
          </cell>
          <cell r="AK639" t="str">
            <v>PERDIDA EXPOS. INFLACION</v>
          </cell>
          <cell r="AQ639">
            <v>3710050202</v>
          </cell>
          <cell r="AR639" t="str">
            <v>PERDIDA EXPOS. INFLACION</v>
          </cell>
          <cell r="AX639">
            <v>3710050202</v>
          </cell>
          <cell r="AY639" t="str">
            <v>PERDIDA EXPOS. INFLACION</v>
          </cell>
          <cell r="BE639">
            <v>3710050202</v>
          </cell>
          <cell r="BF639" t="str">
            <v>PERDIDA EXPOS. INFLACION</v>
          </cell>
          <cell r="BS639">
            <v>3710050202</v>
          </cell>
          <cell r="BT639" t="str">
            <v>PERDIDA EXPOS. INFLACION</v>
          </cell>
        </row>
        <row r="640">
          <cell r="A640">
            <v>38</v>
          </cell>
          <cell r="B640" t="str">
            <v>SUPERAVIT POR VALORIZACIO</v>
          </cell>
          <cell r="H640">
            <v>38</v>
          </cell>
          <cell r="I640" t="str">
            <v>SUPERAVIT POR VALORIZACIO</v>
          </cell>
          <cell r="O640">
            <v>38</v>
          </cell>
          <cell r="P640" t="str">
            <v>SUPERAVIT POR VALORIZACIO</v>
          </cell>
          <cell r="V640">
            <v>38</v>
          </cell>
          <cell r="W640" t="str">
            <v>SUPERAVIT POR VALORIZACIO</v>
          </cell>
          <cell r="AC640">
            <v>38</v>
          </cell>
          <cell r="AD640" t="str">
            <v>SUPERAVIT POR VALORIZACIO</v>
          </cell>
          <cell r="AJ640">
            <v>38</v>
          </cell>
          <cell r="AK640" t="str">
            <v>SUPERAVIT POR VALORIZACIO</v>
          </cell>
          <cell r="AQ640">
            <v>38</v>
          </cell>
          <cell r="AR640" t="str">
            <v>SUPERAVIT POR VALORIZACIO</v>
          </cell>
          <cell r="AX640">
            <v>38</v>
          </cell>
          <cell r="AY640" t="str">
            <v>SUPERAVIT POR VALORIZACIO</v>
          </cell>
          <cell r="BE640">
            <v>38</v>
          </cell>
          <cell r="BF640" t="str">
            <v>SUPERAVIT POR VALORIZACIO</v>
          </cell>
          <cell r="BS640">
            <v>38</v>
          </cell>
          <cell r="BT640" t="str">
            <v>SUPERAVIT POR VALORIZACIO</v>
          </cell>
        </row>
        <row r="641">
          <cell r="A641">
            <v>3805</v>
          </cell>
          <cell r="B641" t="str">
            <v>DE INVERSIONES</v>
          </cell>
          <cell r="H641">
            <v>3805</v>
          </cell>
          <cell r="I641" t="str">
            <v>DE INVERSIONES</v>
          </cell>
          <cell r="O641">
            <v>3805</v>
          </cell>
          <cell r="P641" t="str">
            <v>DE INVERSIONES</v>
          </cell>
          <cell r="V641">
            <v>3805</v>
          </cell>
          <cell r="W641" t="str">
            <v>DE INVERSIONES</v>
          </cell>
          <cell r="AC641">
            <v>3805</v>
          </cell>
          <cell r="AD641" t="str">
            <v>DE INVERSIONES</v>
          </cell>
          <cell r="AJ641">
            <v>3805</v>
          </cell>
          <cell r="AK641" t="str">
            <v>DE INVERSIONES</v>
          </cell>
          <cell r="AQ641">
            <v>3805</v>
          </cell>
          <cell r="AR641" t="str">
            <v>DE INVERSIONES</v>
          </cell>
          <cell r="AX641">
            <v>3805</v>
          </cell>
          <cell r="AY641" t="str">
            <v>DE INVERSIONES</v>
          </cell>
          <cell r="BE641">
            <v>3805</v>
          </cell>
          <cell r="BF641" t="str">
            <v>DE INVERSIONES</v>
          </cell>
          <cell r="BS641">
            <v>3805</v>
          </cell>
          <cell r="BT641" t="str">
            <v>DE INVERSIONES</v>
          </cell>
        </row>
        <row r="642">
          <cell r="A642">
            <v>380505</v>
          </cell>
          <cell r="B642" t="str">
            <v>ACCIONES</v>
          </cell>
          <cell r="H642">
            <v>380505</v>
          </cell>
          <cell r="I642" t="str">
            <v>ACCIONES</v>
          </cell>
          <cell r="O642">
            <v>380505</v>
          </cell>
          <cell r="P642" t="str">
            <v>ACCIONES</v>
          </cell>
          <cell r="V642">
            <v>380505</v>
          </cell>
          <cell r="W642" t="str">
            <v>ACCIONES</v>
          </cell>
          <cell r="AC642">
            <v>380505</v>
          </cell>
          <cell r="AD642" t="str">
            <v>ACCIONES</v>
          </cell>
          <cell r="AJ642">
            <v>380505</v>
          </cell>
          <cell r="AK642" t="str">
            <v>ACCIONES</v>
          </cell>
          <cell r="AQ642">
            <v>380505</v>
          </cell>
          <cell r="AR642" t="str">
            <v>ACCIONES</v>
          </cell>
          <cell r="AX642">
            <v>380505</v>
          </cell>
          <cell r="AY642" t="str">
            <v>ACCIONES</v>
          </cell>
          <cell r="BE642">
            <v>380505</v>
          </cell>
          <cell r="BF642" t="str">
            <v>ACCIONES</v>
          </cell>
          <cell r="BS642">
            <v>380505</v>
          </cell>
          <cell r="BT642" t="str">
            <v>ACCIONES</v>
          </cell>
        </row>
        <row r="643">
          <cell r="A643">
            <v>380510</v>
          </cell>
          <cell r="B643" t="str">
            <v>CUOTAS O APORTES DE INTER</v>
          </cell>
          <cell r="H643">
            <v>380510</v>
          </cell>
          <cell r="I643" t="str">
            <v>CUOTAS O APORTES DE INTER</v>
          </cell>
          <cell r="O643">
            <v>380510</v>
          </cell>
          <cell r="P643" t="str">
            <v>CUOTAS O APORTES DE INTER</v>
          </cell>
          <cell r="V643">
            <v>380510</v>
          </cell>
          <cell r="W643" t="str">
            <v>CUOTAS O APORTES DE INTER</v>
          </cell>
          <cell r="AC643">
            <v>380510</v>
          </cell>
          <cell r="AD643" t="str">
            <v>CUOTAS O APORTES DE INTER</v>
          </cell>
          <cell r="AJ643">
            <v>380510</v>
          </cell>
          <cell r="AK643" t="str">
            <v>CUOTAS O APORTES DE INTER</v>
          </cell>
          <cell r="AQ643">
            <v>380510</v>
          </cell>
          <cell r="AR643" t="str">
            <v>CUOTAS O APORTES DE INTER</v>
          </cell>
          <cell r="AX643">
            <v>380510</v>
          </cell>
          <cell r="AY643" t="str">
            <v>CUOTAS O APORTES DE INTER</v>
          </cell>
          <cell r="BE643">
            <v>380510</v>
          </cell>
          <cell r="BF643" t="str">
            <v>CUOTAS O APORTES DE INTER</v>
          </cell>
          <cell r="BS643">
            <v>380510</v>
          </cell>
          <cell r="BT643" t="str">
            <v>CUOTAS O APORTES DE INTER</v>
          </cell>
        </row>
        <row r="644">
          <cell r="A644">
            <v>3810</v>
          </cell>
          <cell r="B644" t="str">
            <v>PROPIEDADES,PLANTA Y EQUI</v>
          </cell>
          <cell r="H644">
            <v>3810</v>
          </cell>
          <cell r="I644" t="str">
            <v>PROPIEDADES,PLANTA Y EQUI</v>
          </cell>
          <cell r="O644">
            <v>3810</v>
          </cell>
          <cell r="P644" t="str">
            <v>PROPIEDADES,PLANTA Y EQUI</v>
          </cell>
          <cell r="V644">
            <v>3810</v>
          </cell>
          <cell r="W644" t="str">
            <v>PROPIEDADES,PLANTA Y EQUI</v>
          </cell>
          <cell r="AC644">
            <v>3810</v>
          </cell>
          <cell r="AD644" t="str">
            <v>PROPIEDADES,PLANTA Y EQUI</v>
          </cell>
          <cell r="AJ644">
            <v>3810</v>
          </cell>
          <cell r="AK644" t="str">
            <v>PROPIEDADES,PLANTA Y EQUI</v>
          </cell>
          <cell r="AQ644">
            <v>3810</v>
          </cell>
          <cell r="AR644" t="str">
            <v>PROPIEDADES,PLANTA Y EQUI</v>
          </cell>
          <cell r="AX644">
            <v>3810</v>
          </cell>
          <cell r="AY644" t="str">
            <v>PROPIEDADES,PLANTA Y EQUI</v>
          </cell>
          <cell r="BE644">
            <v>3810</v>
          </cell>
          <cell r="BF644" t="str">
            <v>PROPIEDADES,PLANTA Y EQUI</v>
          </cell>
          <cell r="BS644">
            <v>3810</v>
          </cell>
          <cell r="BT644" t="str">
            <v>PROPIEDADES,PLANTA Y EQUI</v>
          </cell>
        </row>
        <row r="645">
          <cell r="A645">
            <v>381004</v>
          </cell>
          <cell r="B645" t="str">
            <v>TERRENOS</v>
          </cell>
          <cell r="H645">
            <v>381004</v>
          </cell>
          <cell r="I645" t="str">
            <v>TERRENOS</v>
          </cell>
          <cell r="O645">
            <v>381004</v>
          </cell>
          <cell r="P645" t="str">
            <v>TERRENOS</v>
          </cell>
          <cell r="V645">
            <v>381004</v>
          </cell>
          <cell r="W645" t="str">
            <v>TERRENOS</v>
          </cell>
          <cell r="AC645">
            <v>381004</v>
          </cell>
          <cell r="AD645" t="str">
            <v>TERRENOS</v>
          </cell>
          <cell r="AJ645">
            <v>381004</v>
          </cell>
          <cell r="AK645" t="str">
            <v>TERRENOS</v>
          </cell>
          <cell r="AQ645">
            <v>381004</v>
          </cell>
          <cell r="AR645" t="str">
            <v>TERRENOS</v>
          </cell>
          <cell r="AX645">
            <v>381004</v>
          </cell>
          <cell r="AY645" t="str">
            <v>TERRENOS</v>
          </cell>
          <cell r="BE645">
            <v>381004</v>
          </cell>
          <cell r="BF645" t="str">
            <v>TERRENOS</v>
          </cell>
          <cell r="BS645">
            <v>381004</v>
          </cell>
          <cell r="BT645" t="str">
            <v>TERRENOS</v>
          </cell>
        </row>
        <row r="646">
          <cell r="A646">
            <v>38100401</v>
          </cell>
          <cell r="B646" t="str">
            <v>TERRENOS</v>
          </cell>
          <cell r="H646">
            <v>38100401</v>
          </cell>
          <cell r="I646" t="str">
            <v>TERRENOS</v>
          </cell>
          <cell r="O646">
            <v>38100401</v>
          </cell>
          <cell r="P646" t="str">
            <v>TERRENOS</v>
          </cell>
          <cell r="V646">
            <v>38100401</v>
          </cell>
          <cell r="W646" t="str">
            <v>TERRENOS</v>
          </cell>
          <cell r="AC646">
            <v>38100401</v>
          </cell>
          <cell r="AD646" t="str">
            <v>TERRENOS</v>
          </cell>
          <cell r="AJ646">
            <v>38100401</v>
          </cell>
          <cell r="AK646" t="str">
            <v>TERRENOS</v>
          </cell>
          <cell r="AQ646">
            <v>38100401</v>
          </cell>
          <cell r="AR646" t="str">
            <v>TERRENOS</v>
          </cell>
          <cell r="AX646">
            <v>38100401</v>
          </cell>
          <cell r="AY646" t="str">
            <v>TERRENOS</v>
          </cell>
          <cell r="BE646">
            <v>38100401</v>
          </cell>
          <cell r="BF646" t="str">
            <v>TERRENOS</v>
          </cell>
          <cell r="BS646">
            <v>38100401</v>
          </cell>
          <cell r="BT646" t="str">
            <v>TERRENOS</v>
          </cell>
        </row>
        <row r="647">
          <cell r="A647">
            <v>38100402</v>
          </cell>
          <cell r="B647" t="str">
            <v>VALORIZACION CONTABLE</v>
          </cell>
          <cell r="H647">
            <v>38100402</v>
          </cell>
          <cell r="I647" t="str">
            <v>VALORIZACION CONTABLE</v>
          </cell>
          <cell r="O647">
            <v>38100402</v>
          </cell>
          <cell r="P647" t="str">
            <v>VALORIZACION CONTABLE</v>
          </cell>
          <cell r="V647">
            <v>38100402</v>
          </cell>
          <cell r="W647" t="str">
            <v>VALORIZACION CONTABLE</v>
          </cell>
          <cell r="AC647">
            <v>38100402</v>
          </cell>
          <cell r="AD647" t="str">
            <v>VALORIZACION CONTABLE</v>
          </cell>
          <cell r="AJ647">
            <v>38100402</v>
          </cell>
          <cell r="AK647" t="str">
            <v>VALORIZACION CONTABLE</v>
          </cell>
          <cell r="AQ647">
            <v>38100402</v>
          </cell>
          <cell r="AR647" t="str">
            <v>VALORIZACION CONTABLE</v>
          </cell>
          <cell r="AX647">
            <v>38100402</v>
          </cell>
          <cell r="AY647" t="str">
            <v>VALORIZACION CONTABLE</v>
          </cell>
          <cell r="BE647">
            <v>38100402</v>
          </cell>
          <cell r="BF647" t="str">
            <v>VALORIZACION CONTABLE</v>
          </cell>
          <cell r="BS647">
            <v>38100402</v>
          </cell>
          <cell r="BT647" t="str">
            <v>VALORIZACION CONTABLE</v>
          </cell>
        </row>
        <row r="648">
          <cell r="A648">
            <v>381008</v>
          </cell>
          <cell r="B648" t="str">
            <v>CONSTRUCCIONES Y EDIFICAC</v>
          </cell>
          <cell r="H648">
            <v>381008</v>
          </cell>
          <cell r="I648" t="str">
            <v>CONSTRUCCIONES Y EDIFICAC</v>
          </cell>
          <cell r="O648">
            <v>381008</v>
          </cell>
          <cell r="P648" t="str">
            <v>CONSTRUCCIONES Y EDIFICAC</v>
          </cell>
          <cell r="V648">
            <v>381008</v>
          </cell>
          <cell r="W648" t="str">
            <v>CONSTRUCCIONES Y EDIFICAC</v>
          </cell>
          <cell r="AC648">
            <v>381008</v>
          </cell>
          <cell r="AD648" t="str">
            <v>CONSTRUCCIONES Y EDIFICAC</v>
          </cell>
          <cell r="AJ648">
            <v>381008</v>
          </cell>
          <cell r="AK648" t="str">
            <v>CONSTRUCCIONES Y EDIFICAC</v>
          </cell>
          <cell r="AQ648">
            <v>381008</v>
          </cell>
          <cell r="AR648" t="str">
            <v>CONSTRUCCIONES Y EDIFICAC</v>
          </cell>
          <cell r="AX648">
            <v>381008</v>
          </cell>
          <cell r="AY648" t="str">
            <v>CONSTRUCCIONES Y EDIFICAC</v>
          </cell>
          <cell r="BE648">
            <v>381008</v>
          </cell>
          <cell r="BF648" t="str">
            <v>CONSTRUCCIONES Y EDIFICAC</v>
          </cell>
          <cell r="BS648">
            <v>381008</v>
          </cell>
          <cell r="BT648" t="str">
            <v>CONSTRUCCIONES Y EDIFICAC</v>
          </cell>
        </row>
        <row r="649">
          <cell r="A649">
            <v>38100801</v>
          </cell>
          <cell r="B649" t="str">
            <v>CONSTRUCCIONES Y EDIFICAC</v>
          </cell>
          <cell r="H649">
            <v>38100801</v>
          </cell>
          <cell r="I649" t="str">
            <v>CONSTRUCCIONES Y EDIFICAC</v>
          </cell>
          <cell r="O649">
            <v>38100801</v>
          </cell>
          <cell r="P649" t="str">
            <v>CONSTRUCCIONES Y EDIFICAC</v>
          </cell>
          <cell r="V649">
            <v>38100801</v>
          </cell>
          <cell r="W649" t="str">
            <v>CONSTRUCCIONES Y EDIFICAC</v>
          </cell>
          <cell r="AC649">
            <v>38100801</v>
          </cell>
          <cell r="AD649" t="str">
            <v>CONSTRUCCIONES Y EDIFICAC</v>
          </cell>
          <cell r="AJ649">
            <v>38100801</v>
          </cell>
          <cell r="AK649" t="str">
            <v>CONSTRUCCIONES Y EDIFICAC</v>
          </cell>
          <cell r="AQ649">
            <v>38100801</v>
          </cell>
          <cell r="AR649" t="str">
            <v>CONSTRUCCIONES Y EDIFICAC</v>
          </cell>
          <cell r="AX649">
            <v>38100801</v>
          </cell>
          <cell r="AY649" t="str">
            <v>CONSTRUCCIONES Y EDIFICAC</v>
          </cell>
          <cell r="BE649">
            <v>38100801</v>
          </cell>
          <cell r="BF649" t="str">
            <v>CONSTRUCCIONES Y EDIFICAC</v>
          </cell>
          <cell r="BS649">
            <v>38100801</v>
          </cell>
          <cell r="BT649" t="str">
            <v>CONSTRUCCIONES Y EDIFICAC</v>
          </cell>
        </row>
        <row r="650">
          <cell r="A650">
            <v>38100802</v>
          </cell>
          <cell r="B650" t="str">
            <v>VALORIZACION CONTABLE</v>
          </cell>
          <cell r="H650">
            <v>38100802</v>
          </cell>
          <cell r="I650" t="str">
            <v>VALORIZACION CONTABLE</v>
          </cell>
          <cell r="O650">
            <v>38100802</v>
          </cell>
          <cell r="P650" t="str">
            <v>VALORIZACION CONTABLE</v>
          </cell>
          <cell r="V650">
            <v>38100802</v>
          </cell>
          <cell r="W650" t="str">
            <v>VALORIZACION CONTABLE</v>
          </cell>
          <cell r="AC650">
            <v>38100802</v>
          </cell>
          <cell r="AD650" t="str">
            <v>VALORIZACION CONTABLE</v>
          </cell>
          <cell r="AJ650">
            <v>38100802</v>
          </cell>
          <cell r="AK650" t="str">
            <v>VALORIZACION CONTABLE</v>
          </cell>
          <cell r="AQ650">
            <v>38100802</v>
          </cell>
          <cell r="AR650" t="str">
            <v>VALORIZACION CONTABLE</v>
          </cell>
          <cell r="AX650">
            <v>38100802</v>
          </cell>
          <cell r="AY650" t="str">
            <v>VALORIZACION CONTABLE</v>
          </cell>
          <cell r="BE650">
            <v>38100802</v>
          </cell>
          <cell r="BF650" t="str">
            <v>VALORIZACION CONTABLE</v>
          </cell>
          <cell r="BS650">
            <v>38100802</v>
          </cell>
          <cell r="BT650" t="str">
            <v>VALORIZACION CONTABLE</v>
          </cell>
        </row>
        <row r="651">
          <cell r="A651">
            <v>381012</v>
          </cell>
          <cell r="B651" t="str">
            <v>MAQUINARIO Y EQUIPO</v>
          </cell>
          <cell r="H651">
            <v>381012</v>
          </cell>
          <cell r="I651" t="str">
            <v>MAQUINARIO Y EQUIPO</v>
          </cell>
          <cell r="O651">
            <v>381012</v>
          </cell>
          <cell r="P651" t="str">
            <v>MAQUINARIO Y EQUIPO</v>
          </cell>
          <cell r="V651">
            <v>381012</v>
          </cell>
          <cell r="W651" t="str">
            <v>MAQUINARIO Y EQUIPO</v>
          </cell>
          <cell r="AC651">
            <v>381012</v>
          </cell>
          <cell r="AD651" t="str">
            <v>MAQUINARIO Y EQUIPO</v>
          </cell>
          <cell r="AJ651">
            <v>381012</v>
          </cell>
          <cell r="AK651" t="str">
            <v>MAQUINARIO Y EQUIPO</v>
          </cell>
          <cell r="AQ651">
            <v>381012</v>
          </cell>
          <cell r="AR651" t="str">
            <v>MAQUINARIO Y EQUIPO</v>
          </cell>
          <cell r="AX651">
            <v>381012</v>
          </cell>
          <cell r="AY651" t="str">
            <v>MAQUINARIO Y EQUIPO</v>
          </cell>
          <cell r="BE651">
            <v>381012</v>
          </cell>
          <cell r="BF651" t="str">
            <v>MAQUINARIO Y EQUIPO</v>
          </cell>
          <cell r="BS651">
            <v>381012</v>
          </cell>
          <cell r="BT651" t="str">
            <v>MAQUINARIO Y EQUIPO</v>
          </cell>
        </row>
        <row r="652">
          <cell r="A652">
            <v>381016</v>
          </cell>
          <cell r="B652" t="str">
            <v>EQUIPO DE OFICINA</v>
          </cell>
          <cell r="H652">
            <v>381016</v>
          </cell>
          <cell r="I652" t="str">
            <v>EQUIPO DE OFICINA</v>
          </cell>
          <cell r="O652">
            <v>381016</v>
          </cell>
          <cell r="P652" t="str">
            <v>EQUIPO DE OFICINA</v>
          </cell>
          <cell r="V652">
            <v>381016</v>
          </cell>
          <cell r="W652" t="str">
            <v>EQUIPO DE OFICINA</v>
          </cell>
          <cell r="AC652">
            <v>381016</v>
          </cell>
          <cell r="AD652" t="str">
            <v>EQUIPO DE OFICINA</v>
          </cell>
          <cell r="AJ652">
            <v>381016</v>
          </cell>
          <cell r="AK652" t="str">
            <v>EQUIPO DE OFICINA</v>
          </cell>
          <cell r="AQ652">
            <v>381016</v>
          </cell>
          <cell r="AR652" t="str">
            <v>EQUIPO DE OFICINA</v>
          </cell>
          <cell r="AX652">
            <v>381016</v>
          </cell>
          <cell r="AY652" t="str">
            <v>EQUIPO DE OFICINA</v>
          </cell>
          <cell r="BE652">
            <v>381016</v>
          </cell>
          <cell r="BF652" t="str">
            <v>EQUIPO DE OFICINA</v>
          </cell>
          <cell r="BS652">
            <v>381016</v>
          </cell>
          <cell r="BT652" t="str">
            <v>EQUIPO DE OFICINA</v>
          </cell>
        </row>
        <row r="653">
          <cell r="A653">
            <v>381020</v>
          </cell>
          <cell r="B653" t="str">
            <v>EQUIPO DE COMPUTACION Y C</v>
          </cell>
          <cell r="H653">
            <v>381020</v>
          </cell>
          <cell r="I653" t="str">
            <v>EQUIPO DE COMPUTACION Y C</v>
          </cell>
          <cell r="O653">
            <v>381020</v>
          </cell>
          <cell r="P653" t="str">
            <v>EQUIPO DE COMPUTACION Y C</v>
          </cell>
          <cell r="V653">
            <v>381020</v>
          </cell>
          <cell r="W653" t="str">
            <v>EQUIPO DE COMPUTACION Y C</v>
          </cell>
          <cell r="AC653">
            <v>381020</v>
          </cell>
          <cell r="AD653" t="str">
            <v>EQUIPO DE COMPUTACION Y C</v>
          </cell>
          <cell r="AJ653">
            <v>381020</v>
          </cell>
          <cell r="AK653" t="str">
            <v>EQUIPO DE COMPUTACION Y C</v>
          </cell>
          <cell r="AQ653">
            <v>381020</v>
          </cell>
          <cell r="AR653" t="str">
            <v>EQUIPO DE COMPUTACION Y C</v>
          </cell>
          <cell r="AX653">
            <v>381020</v>
          </cell>
          <cell r="AY653" t="str">
            <v>EQUIPO DE COMPUTACION Y C</v>
          </cell>
          <cell r="BE653">
            <v>381020</v>
          </cell>
          <cell r="BF653" t="str">
            <v>EQUIPO DE COMPUTACION Y C</v>
          </cell>
          <cell r="BS653">
            <v>381020</v>
          </cell>
          <cell r="BT653" t="str">
            <v>EQUIPO DE COMPUTACION Y C</v>
          </cell>
        </row>
        <row r="654">
          <cell r="A654">
            <v>381028</v>
          </cell>
          <cell r="B654" t="str">
            <v>EQUIPO DE HOTELES Y RESTA</v>
          </cell>
          <cell r="H654">
            <v>381028</v>
          </cell>
          <cell r="I654" t="str">
            <v>EQUIPO DE HOTELES Y RESTA</v>
          </cell>
          <cell r="O654">
            <v>381028</v>
          </cell>
          <cell r="P654" t="str">
            <v>EQUIPO DE HOTELES Y RESTA</v>
          </cell>
          <cell r="V654">
            <v>381028</v>
          </cell>
          <cell r="W654" t="str">
            <v>EQUIPO DE HOTELES Y RESTA</v>
          </cell>
          <cell r="AC654">
            <v>381028</v>
          </cell>
          <cell r="AD654" t="str">
            <v>EQUIPO DE HOTELES Y RESTA</v>
          </cell>
          <cell r="AJ654">
            <v>381028</v>
          </cell>
          <cell r="AK654" t="str">
            <v>EQUIPO DE HOTELES Y RESTA</v>
          </cell>
          <cell r="AQ654">
            <v>381028</v>
          </cell>
          <cell r="AR654" t="str">
            <v>EQUIPO DE HOTELES Y RESTA</v>
          </cell>
          <cell r="AX654">
            <v>381028</v>
          </cell>
          <cell r="AY654" t="str">
            <v>EQUIPO DE HOTELES Y RESTA</v>
          </cell>
          <cell r="BE654">
            <v>381028</v>
          </cell>
          <cell r="BF654" t="str">
            <v>EQUIPO DE HOTELES Y RESTA</v>
          </cell>
          <cell r="BS654">
            <v>381028</v>
          </cell>
          <cell r="BT654" t="str">
            <v>EQUIPO DE HOTELES Y RESTA</v>
          </cell>
        </row>
        <row r="655">
          <cell r="A655">
            <v>381032</v>
          </cell>
          <cell r="B655" t="str">
            <v>FLOTA Y EQUIPO DE TRANSPO</v>
          </cell>
          <cell r="H655">
            <v>381032</v>
          </cell>
          <cell r="I655" t="str">
            <v>FLOTA Y EQUIPO DE TRANSPO</v>
          </cell>
          <cell r="O655">
            <v>381032</v>
          </cell>
          <cell r="P655" t="str">
            <v>FLOTA Y EQUIPO DE TRANSPO</v>
          </cell>
          <cell r="V655">
            <v>381032</v>
          </cell>
          <cell r="W655" t="str">
            <v>FLOTA Y EQUIPO DE TRANSPO</v>
          </cell>
          <cell r="AC655">
            <v>381032</v>
          </cell>
          <cell r="AD655" t="str">
            <v>FLOTA Y EQUIPO DE TRANSPO</v>
          </cell>
          <cell r="AJ655">
            <v>381032</v>
          </cell>
          <cell r="AK655" t="str">
            <v>FLOTA Y EQUIPO DE TRANSPO</v>
          </cell>
          <cell r="AQ655">
            <v>381032</v>
          </cell>
          <cell r="AR655" t="str">
            <v>FLOTA Y EQUIPO DE TRANSPO</v>
          </cell>
          <cell r="AX655">
            <v>381032</v>
          </cell>
          <cell r="AY655" t="str">
            <v>FLOTA Y EQUIPO DE TRANSPO</v>
          </cell>
          <cell r="BE655">
            <v>381032</v>
          </cell>
          <cell r="BF655" t="str">
            <v>FLOTA Y EQUIPO DE TRANSPO</v>
          </cell>
          <cell r="BS655">
            <v>381032</v>
          </cell>
          <cell r="BT655" t="str">
            <v>FLOTA Y EQUIPO DE TRANSPO</v>
          </cell>
        </row>
        <row r="656">
          <cell r="A656">
            <v>3895</v>
          </cell>
          <cell r="B656" t="str">
            <v>OTROS ACTIVOS</v>
          </cell>
          <cell r="H656">
            <v>3895</v>
          </cell>
          <cell r="I656" t="str">
            <v>OTROS ACTIVOS</v>
          </cell>
          <cell r="O656">
            <v>3895</v>
          </cell>
          <cell r="P656" t="str">
            <v>OTROS ACTIVOS</v>
          </cell>
          <cell r="V656">
            <v>3895</v>
          </cell>
          <cell r="W656" t="str">
            <v>OTROS ACTIVOS</v>
          </cell>
          <cell r="AC656">
            <v>3895</v>
          </cell>
          <cell r="AD656" t="str">
            <v>OTROS ACTIVOS</v>
          </cell>
          <cell r="AJ656">
            <v>3895</v>
          </cell>
          <cell r="AK656" t="str">
            <v>OTROS ACTIVOS</v>
          </cell>
          <cell r="AQ656">
            <v>3895</v>
          </cell>
          <cell r="AR656" t="str">
            <v>OTROS ACTIVOS</v>
          </cell>
          <cell r="AX656">
            <v>3895</v>
          </cell>
          <cell r="AY656" t="str">
            <v>OTROS ACTIVOS</v>
          </cell>
          <cell r="BE656">
            <v>3895</v>
          </cell>
          <cell r="BF656" t="str">
            <v>OTROS ACTIVOS</v>
          </cell>
          <cell r="BS656">
            <v>3895</v>
          </cell>
          <cell r="BT656" t="str">
            <v>OTROS ACTIVOS</v>
          </cell>
        </row>
        <row r="657">
          <cell r="A657">
            <v>4</v>
          </cell>
          <cell r="B657" t="str">
            <v>INGRESOS</v>
          </cell>
          <cell r="H657">
            <v>4</v>
          </cell>
          <cell r="I657" t="str">
            <v>INGRESOS</v>
          </cell>
          <cell r="O657">
            <v>4</v>
          </cell>
          <cell r="P657" t="str">
            <v>INGRESOS</v>
          </cell>
          <cell r="V657">
            <v>4</v>
          </cell>
          <cell r="W657" t="str">
            <v>INGRESOS</v>
          </cell>
          <cell r="AC657">
            <v>4</v>
          </cell>
          <cell r="AD657" t="str">
            <v>INGRESOS</v>
          </cell>
          <cell r="AJ657">
            <v>4</v>
          </cell>
          <cell r="AK657" t="str">
            <v>INGRESOS</v>
          </cell>
          <cell r="AQ657">
            <v>4</v>
          </cell>
          <cell r="AR657" t="str">
            <v>INGRESOS</v>
          </cell>
          <cell r="AX657">
            <v>4</v>
          </cell>
          <cell r="AY657" t="str">
            <v>INGRESOS</v>
          </cell>
          <cell r="BE657">
            <v>4</v>
          </cell>
          <cell r="BF657" t="str">
            <v>INGRESOS</v>
          </cell>
          <cell r="BS657">
            <v>4</v>
          </cell>
          <cell r="BT657" t="str">
            <v>INGRESOS</v>
          </cell>
        </row>
        <row r="658">
          <cell r="A658">
            <v>41</v>
          </cell>
          <cell r="B658" t="str">
            <v>OPERACIONALES</v>
          </cell>
          <cell r="H658">
            <v>41</v>
          </cell>
          <cell r="I658" t="str">
            <v>OPERACIONALES</v>
          </cell>
          <cell r="O658">
            <v>41</v>
          </cell>
          <cell r="P658" t="str">
            <v>OPERACIONALES</v>
          </cell>
          <cell r="V658">
            <v>41</v>
          </cell>
          <cell r="W658" t="str">
            <v>OPERACIONALES</v>
          </cell>
          <cell r="AC658">
            <v>41</v>
          </cell>
          <cell r="AD658" t="str">
            <v>OPERACIONALES</v>
          </cell>
          <cell r="AJ658">
            <v>41</v>
          </cell>
          <cell r="AK658" t="str">
            <v>OPERACIONALES</v>
          </cell>
          <cell r="AQ658">
            <v>41</v>
          </cell>
          <cell r="AR658" t="str">
            <v>OPERACIONALES</v>
          </cell>
          <cell r="AX658">
            <v>41</v>
          </cell>
          <cell r="AY658" t="str">
            <v>OPERACIONALES</v>
          </cell>
          <cell r="BE658">
            <v>41</v>
          </cell>
          <cell r="BF658" t="str">
            <v>OPERACIONALES</v>
          </cell>
          <cell r="BS658">
            <v>41</v>
          </cell>
          <cell r="BT658" t="str">
            <v>OPERACIONALES</v>
          </cell>
        </row>
        <row r="659">
          <cell r="A659">
            <v>4140</v>
          </cell>
          <cell r="B659" t="str">
            <v>HOTELES Y RESTAURANTES</v>
          </cell>
          <cell r="H659">
            <v>4140</v>
          </cell>
          <cell r="I659" t="str">
            <v>HOTELES Y RESTAURANTES</v>
          </cell>
          <cell r="O659">
            <v>4140</v>
          </cell>
          <cell r="P659" t="str">
            <v>HOTELES Y RESTAURANTES</v>
          </cell>
          <cell r="V659">
            <v>4140</v>
          </cell>
          <cell r="W659" t="str">
            <v>HOTELES Y RESTAURANTES</v>
          </cell>
          <cell r="AC659">
            <v>4140</v>
          </cell>
          <cell r="AD659" t="str">
            <v>HOTELES Y RESTAURANTES</v>
          </cell>
          <cell r="AJ659">
            <v>4140</v>
          </cell>
          <cell r="AK659" t="str">
            <v>HOTELES Y RESTAURANTES</v>
          </cell>
          <cell r="AQ659">
            <v>4140</v>
          </cell>
          <cell r="AR659" t="str">
            <v>HOTELES Y RESTAURANTES</v>
          </cell>
          <cell r="AX659">
            <v>4140</v>
          </cell>
          <cell r="AY659" t="str">
            <v>HOTELES Y RESTAURANTES</v>
          </cell>
          <cell r="BE659">
            <v>4140</v>
          </cell>
          <cell r="BF659" t="str">
            <v>HOTELES Y RESTAURANTES</v>
          </cell>
          <cell r="BS659">
            <v>4140</v>
          </cell>
          <cell r="BT659" t="str">
            <v>HOTELES Y RESTAURANTES</v>
          </cell>
        </row>
        <row r="660">
          <cell r="A660">
            <v>414005</v>
          </cell>
          <cell r="B660" t="str">
            <v>HOTELERIA</v>
          </cell>
          <cell r="H660">
            <v>414005</v>
          </cell>
          <cell r="I660" t="str">
            <v>HOTELERIA</v>
          </cell>
          <cell r="O660">
            <v>414005</v>
          </cell>
          <cell r="P660" t="str">
            <v>HOTELERIA</v>
          </cell>
          <cell r="V660">
            <v>414005</v>
          </cell>
          <cell r="W660" t="str">
            <v>HOTELERIA</v>
          </cell>
          <cell r="AC660">
            <v>414005</v>
          </cell>
          <cell r="AD660" t="str">
            <v>HOTELERIA</v>
          </cell>
          <cell r="AJ660">
            <v>414005</v>
          </cell>
          <cell r="AK660" t="str">
            <v>HOTELERIA</v>
          </cell>
          <cell r="AQ660">
            <v>414005</v>
          </cell>
          <cell r="AR660" t="str">
            <v>HOTELERIA</v>
          </cell>
          <cell r="AX660">
            <v>414005</v>
          </cell>
          <cell r="AY660" t="str">
            <v>HOTELERIA</v>
          </cell>
          <cell r="BE660">
            <v>414005</v>
          </cell>
          <cell r="BF660" t="str">
            <v>HOTELERIA</v>
          </cell>
          <cell r="BS660">
            <v>414005</v>
          </cell>
          <cell r="BT660" t="str">
            <v>HOTELERIA</v>
          </cell>
        </row>
        <row r="661">
          <cell r="A661">
            <v>41400501</v>
          </cell>
          <cell r="B661" t="str">
            <v>Habitaciones</v>
          </cell>
          <cell r="H661">
            <v>41400501</v>
          </cell>
          <cell r="I661" t="str">
            <v>Habitaciones</v>
          </cell>
          <cell r="O661">
            <v>41400501</v>
          </cell>
          <cell r="P661" t="str">
            <v>Habitaciones</v>
          </cell>
          <cell r="V661">
            <v>41400501</v>
          </cell>
          <cell r="W661" t="str">
            <v>Habitaciones</v>
          </cell>
          <cell r="AC661">
            <v>41400501</v>
          </cell>
          <cell r="AD661" t="str">
            <v>Habitaciones</v>
          </cell>
          <cell r="AJ661">
            <v>41400501</v>
          </cell>
          <cell r="AK661" t="str">
            <v>Habitaciones</v>
          </cell>
          <cell r="AQ661">
            <v>41400501</v>
          </cell>
          <cell r="AR661" t="str">
            <v>Habitaciones</v>
          </cell>
          <cell r="AX661">
            <v>41400501</v>
          </cell>
          <cell r="AY661" t="str">
            <v>Habitaciones</v>
          </cell>
          <cell r="BE661">
            <v>41400501</v>
          </cell>
          <cell r="BF661" t="str">
            <v>Habitaciones</v>
          </cell>
          <cell r="BS661">
            <v>41400501</v>
          </cell>
          <cell r="BT661" t="str">
            <v>Habitaciones</v>
          </cell>
        </row>
        <row r="662">
          <cell r="A662">
            <v>41400502</v>
          </cell>
          <cell r="B662" t="str">
            <v>Habitaciones Exentas</v>
          </cell>
          <cell r="H662">
            <v>41400502</v>
          </cell>
          <cell r="I662" t="str">
            <v>Habitaciones Exentas</v>
          </cell>
          <cell r="O662">
            <v>41400502</v>
          </cell>
          <cell r="P662" t="str">
            <v>Habitaciones Exentas</v>
          </cell>
          <cell r="V662">
            <v>41400502</v>
          </cell>
          <cell r="W662" t="str">
            <v>Habitaciones Exentas</v>
          </cell>
          <cell r="AC662">
            <v>41400502</v>
          </cell>
          <cell r="AD662" t="str">
            <v>Habitaciones Exentas</v>
          </cell>
          <cell r="AJ662">
            <v>41400502</v>
          </cell>
          <cell r="AK662" t="str">
            <v>Habitaciones Exentas</v>
          </cell>
          <cell r="AQ662">
            <v>41400502</v>
          </cell>
          <cell r="AR662" t="str">
            <v>Habitaciones Exentas</v>
          </cell>
          <cell r="AX662">
            <v>41400502</v>
          </cell>
          <cell r="AY662" t="str">
            <v>Habitaciones Exentas</v>
          </cell>
          <cell r="BE662">
            <v>41400502</v>
          </cell>
          <cell r="BF662" t="str">
            <v>Habitaciones Exentas</v>
          </cell>
          <cell r="BS662">
            <v>41400502</v>
          </cell>
          <cell r="BT662" t="str">
            <v>Habitaciones Exentas</v>
          </cell>
        </row>
        <row r="663">
          <cell r="A663">
            <v>41400503</v>
          </cell>
          <cell r="B663" t="str">
            <v>De Teléfonos Exentos</v>
          </cell>
          <cell r="H663">
            <v>41400503</v>
          </cell>
          <cell r="I663" t="str">
            <v>De Teléfonos Exentos</v>
          </cell>
          <cell r="O663">
            <v>41400503</v>
          </cell>
          <cell r="P663" t="str">
            <v>De Teléfonos Exentos</v>
          </cell>
          <cell r="V663">
            <v>41400503</v>
          </cell>
          <cell r="W663" t="str">
            <v>De Teléfonos Exentos</v>
          </cell>
          <cell r="AC663">
            <v>41400503</v>
          </cell>
          <cell r="AD663" t="str">
            <v>De Teléfonos Exentos</v>
          </cell>
          <cell r="AJ663">
            <v>41400503</v>
          </cell>
          <cell r="AK663" t="str">
            <v>De Teléfonos Exentos</v>
          </cell>
          <cell r="AQ663">
            <v>41400503</v>
          </cell>
          <cell r="AR663" t="str">
            <v>De Teléfonos Exentos</v>
          </cell>
          <cell r="AX663">
            <v>41400503</v>
          </cell>
          <cell r="AY663" t="str">
            <v>De Teléfonos Exentos</v>
          </cell>
          <cell r="BE663">
            <v>41400503</v>
          </cell>
          <cell r="BF663" t="str">
            <v>De Teléfonos Exentos</v>
          </cell>
          <cell r="BS663">
            <v>41400503</v>
          </cell>
          <cell r="BT663" t="str">
            <v>De Teléfonos Exentos</v>
          </cell>
        </row>
        <row r="664">
          <cell r="A664">
            <v>41400505</v>
          </cell>
          <cell r="B664" t="str">
            <v>Teléfonos</v>
          </cell>
          <cell r="H664">
            <v>41400505</v>
          </cell>
          <cell r="I664" t="str">
            <v>Teléfonos</v>
          </cell>
          <cell r="O664">
            <v>41400505</v>
          </cell>
          <cell r="P664" t="str">
            <v>Teléfonos</v>
          </cell>
          <cell r="V664">
            <v>41400505</v>
          </cell>
          <cell r="W664" t="str">
            <v>Teléfonos</v>
          </cell>
          <cell r="AC664">
            <v>41400505</v>
          </cell>
          <cell r="AD664" t="str">
            <v>Teléfonos</v>
          </cell>
          <cell r="AJ664">
            <v>41400505</v>
          </cell>
          <cell r="AK664" t="str">
            <v>Teléfonos</v>
          </cell>
          <cell r="AQ664">
            <v>41400505</v>
          </cell>
          <cell r="AR664" t="str">
            <v>Teléfonos</v>
          </cell>
          <cell r="AX664">
            <v>41400505</v>
          </cell>
          <cell r="AY664" t="str">
            <v>Teléfonos</v>
          </cell>
          <cell r="BE664">
            <v>41400505</v>
          </cell>
          <cell r="BF664" t="str">
            <v>Teléfonos</v>
          </cell>
          <cell r="BS664">
            <v>41400505</v>
          </cell>
          <cell r="BT664" t="str">
            <v>Teléfonos</v>
          </cell>
        </row>
        <row r="665">
          <cell r="A665">
            <v>41400508</v>
          </cell>
          <cell r="B665" t="str">
            <v>No Usar Lavanderia</v>
          </cell>
          <cell r="H665">
            <v>41400508</v>
          </cell>
          <cell r="I665" t="str">
            <v>No Usar Lavanderia</v>
          </cell>
          <cell r="O665">
            <v>41400508</v>
          </cell>
          <cell r="P665" t="str">
            <v>No Usar Lavanderia</v>
          </cell>
          <cell r="V665">
            <v>41400508</v>
          </cell>
          <cell r="W665" t="str">
            <v>No Usar Lavanderia</v>
          </cell>
          <cell r="AC665">
            <v>41400508</v>
          </cell>
          <cell r="AD665" t="str">
            <v>No Usar Lavanderia</v>
          </cell>
          <cell r="AJ665">
            <v>41400508</v>
          </cell>
          <cell r="AK665" t="str">
            <v>No Usar Lavanderia</v>
          </cell>
          <cell r="AQ665">
            <v>41400508</v>
          </cell>
          <cell r="AR665" t="str">
            <v>No Usar Lavanderia</v>
          </cell>
          <cell r="AX665">
            <v>41400508</v>
          </cell>
          <cell r="AY665" t="str">
            <v>No Usar Lavanderia</v>
          </cell>
          <cell r="BE665">
            <v>41400508</v>
          </cell>
          <cell r="BF665" t="str">
            <v>No Usar Lavanderia</v>
          </cell>
          <cell r="BS665">
            <v>41400508</v>
          </cell>
          <cell r="BT665" t="str">
            <v>No Usar Lavanderia</v>
          </cell>
        </row>
        <row r="666">
          <cell r="A666">
            <v>41400509</v>
          </cell>
          <cell r="B666" t="str">
            <v>Alojamiento Service Charc</v>
          </cell>
          <cell r="H666">
            <v>41400509</v>
          </cell>
          <cell r="I666" t="str">
            <v>Alojamiento Service Charc</v>
          </cell>
          <cell r="O666">
            <v>41400509</v>
          </cell>
          <cell r="P666" t="str">
            <v>Alojamiento Service Charc</v>
          </cell>
          <cell r="V666">
            <v>41400509</v>
          </cell>
          <cell r="W666" t="str">
            <v>Alojamiento Service Charc</v>
          </cell>
          <cell r="AC666">
            <v>41400509</v>
          </cell>
          <cell r="AD666" t="str">
            <v>Alojamiento Service Charc</v>
          </cell>
          <cell r="AJ666">
            <v>41400509</v>
          </cell>
          <cell r="AK666" t="str">
            <v>Alojamiento Service Charc</v>
          </cell>
          <cell r="AQ666">
            <v>41400509</v>
          </cell>
          <cell r="AR666" t="str">
            <v>Alojamiento Service Charc</v>
          </cell>
          <cell r="AX666">
            <v>41400509</v>
          </cell>
          <cell r="AY666" t="str">
            <v>Alojamiento Service Charc</v>
          </cell>
          <cell r="BE666">
            <v>41400509</v>
          </cell>
          <cell r="BF666" t="str">
            <v>Alojamiento Service Charc</v>
          </cell>
          <cell r="BS666">
            <v>41400509</v>
          </cell>
          <cell r="BT666" t="str">
            <v>Alojamiento Service Charc</v>
          </cell>
        </row>
        <row r="667">
          <cell r="A667">
            <v>414095</v>
          </cell>
          <cell r="B667" t="str">
            <v>ACTIVIDADES CONEXAS</v>
          </cell>
          <cell r="H667">
            <v>414095</v>
          </cell>
          <cell r="I667" t="str">
            <v>ACTIVIDADES CONEXAS</v>
          </cell>
          <cell r="O667">
            <v>414095</v>
          </cell>
          <cell r="P667" t="str">
            <v>ACTIVIDADES CONEXAS</v>
          </cell>
          <cell r="V667">
            <v>414095</v>
          </cell>
          <cell r="W667" t="str">
            <v>ACTIVIDADES CONEXAS</v>
          </cell>
          <cell r="AC667">
            <v>414095</v>
          </cell>
          <cell r="AD667" t="str">
            <v>ACTIVIDADES CONEXAS</v>
          </cell>
          <cell r="AJ667">
            <v>414095</v>
          </cell>
          <cell r="AK667" t="str">
            <v>ACTIVIDADES CONEXAS</v>
          </cell>
          <cell r="AQ667">
            <v>414095</v>
          </cell>
          <cell r="AR667" t="str">
            <v>ACTIVIDADES CONEXAS</v>
          </cell>
          <cell r="AX667">
            <v>414095</v>
          </cell>
          <cell r="AY667" t="str">
            <v>ACTIVIDADES CONEXAS</v>
          </cell>
          <cell r="BE667">
            <v>414095</v>
          </cell>
          <cell r="BF667" t="str">
            <v>ACTIVIDADES CONEXAS</v>
          </cell>
          <cell r="BS667">
            <v>414095</v>
          </cell>
          <cell r="BT667" t="str">
            <v>ACTIVIDADES CONEXAS</v>
          </cell>
        </row>
        <row r="668">
          <cell r="A668">
            <v>41409501</v>
          </cell>
          <cell r="B668" t="str">
            <v>OTRAS VENTAS</v>
          </cell>
          <cell r="H668">
            <v>41409501</v>
          </cell>
          <cell r="I668" t="str">
            <v>OTRAS VENTAS</v>
          </cell>
          <cell r="O668">
            <v>41409501</v>
          </cell>
          <cell r="P668" t="str">
            <v>OTRAS VENTAS</v>
          </cell>
          <cell r="V668">
            <v>41409501</v>
          </cell>
          <cell r="W668" t="str">
            <v>OTRAS VENTAS</v>
          </cell>
          <cell r="AC668">
            <v>41409501</v>
          </cell>
          <cell r="AD668" t="str">
            <v>OTRAS VENTAS</v>
          </cell>
          <cell r="AJ668">
            <v>41409501</v>
          </cell>
          <cell r="AK668" t="str">
            <v>OTRAS VENTAS</v>
          </cell>
          <cell r="AQ668">
            <v>41409501</v>
          </cell>
          <cell r="AR668" t="str">
            <v>OTRAS VENTAS</v>
          </cell>
          <cell r="AX668">
            <v>41409501</v>
          </cell>
          <cell r="AY668" t="str">
            <v>OTRAS VENTAS</v>
          </cell>
          <cell r="BE668">
            <v>41409501</v>
          </cell>
          <cell r="BF668" t="str">
            <v>OTRAS VENTAS</v>
          </cell>
          <cell r="BS668">
            <v>41409501</v>
          </cell>
          <cell r="BT668" t="str">
            <v>OTRAS VENTAS</v>
          </cell>
        </row>
        <row r="669">
          <cell r="A669">
            <v>4140950101</v>
          </cell>
          <cell r="B669" t="str">
            <v>Periódicos</v>
          </cell>
          <cell r="H669">
            <v>4140950101</v>
          </cell>
          <cell r="I669" t="str">
            <v>Periódicos</v>
          </cell>
          <cell r="O669">
            <v>4140950101</v>
          </cell>
          <cell r="P669" t="str">
            <v>Periódicos</v>
          </cell>
          <cell r="V669">
            <v>4140950101</v>
          </cell>
          <cell r="W669" t="str">
            <v>Periódicos</v>
          </cell>
          <cell r="AC669">
            <v>4140950101</v>
          </cell>
          <cell r="AD669" t="str">
            <v>Periódicos</v>
          </cell>
          <cell r="AJ669">
            <v>4140950101</v>
          </cell>
          <cell r="AK669" t="str">
            <v>Periódicos</v>
          </cell>
          <cell r="AQ669">
            <v>4140950101</v>
          </cell>
          <cell r="AR669" t="str">
            <v>Periódicos</v>
          </cell>
          <cell r="AX669">
            <v>4140950101</v>
          </cell>
          <cell r="AY669" t="str">
            <v>Periódicos</v>
          </cell>
          <cell r="BE669">
            <v>4140950101</v>
          </cell>
          <cell r="BF669" t="str">
            <v>Periódicos</v>
          </cell>
          <cell r="BS669">
            <v>4140950101</v>
          </cell>
          <cell r="BT669" t="str">
            <v>Periódicos</v>
          </cell>
        </row>
        <row r="670">
          <cell r="A670">
            <v>41409502</v>
          </cell>
          <cell r="B670" t="str">
            <v>ALQUILER</v>
          </cell>
          <cell r="H670">
            <v>41409502</v>
          </cell>
          <cell r="I670" t="str">
            <v>ALQUILER</v>
          </cell>
          <cell r="O670">
            <v>41409502</v>
          </cell>
          <cell r="P670" t="str">
            <v>ALQUILER</v>
          </cell>
          <cell r="V670">
            <v>41409502</v>
          </cell>
          <cell r="W670" t="str">
            <v>ALQUILER</v>
          </cell>
          <cell r="AC670">
            <v>41409502</v>
          </cell>
          <cell r="AD670" t="str">
            <v>ALQUILER</v>
          </cell>
          <cell r="AJ670">
            <v>41409502</v>
          </cell>
          <cell r="AK670" t="str">
            <v>ALQUILER</v>
          </cell>
          <cell r="AQ670">
            <v>41409502</v>
          </cell>
          <cell r="AR670" t="str">
            <v>ALQUILER</v>
          </cell>
          <cell r="AX670">
            <v>41409502</v>
          </cell>
          <cell r="AY670" t="str">
            <v>ALQUILER</v>
          </cell>
          <cell r="BE670">
            <v>41409502</v>
          </cell>
          <cell r="BF670" t="str">
            <v>ALQUILER</v>
          </cell>
          <cell r="BS670">
            <v>41409502</v>
          </cell>
          <cell r="BT670" t="str">
            <v>ALQUILER</v>
          </cell>
        </row>
        <row r="671">
          <cell r="A671">
            <v>4140950202</v>
          </cell>
          <cell r="B671" t="str">
            <v>Salones</v>
          </cell>
          <cell r="H671">
            <v>4140950202</v>
          </cell>
          <cell r="I671" t="str">
            <v>Salones</v>
          </cell>
          <cell r="O671">
            <v>4140950202</v>
          </cell>
          <cell r="P671" t="str">
            <v>Salones</v>
          </cell>
          <cell r="V671">
            <v>4140950202</v>
          </cell>
          <cell r="W671" t="str">
            <v>Salones</v>
          </cell>
          <cell r="AC671">
            <v>4140950202</v>
          </cell>
          <cell r="AD671" t="str">
            <v>Salones</v>
          </cell>
          <cell r="AJ671">
            <v>4140950202</v>
          </cell>
          <cell r="AK671" t="str">
            <v>Salones</v>
          </cell>
          <cell r="AQ671">
            <v>4140950202</v>
          </cell>
          <cell r="AR671" t="str">
            <v>Salones</v>
          </cell>
          <cell r="AX671">
            <v>4140950202</v>
          </cell>
          <cell r="AY671" t="str">
            <v>Salones</v>
          </cell>
          <cell r="BE671">
            <v>4140950202</v>
          </cell>
          <cell r="BF671" t="str">
            <v>Salones</v>
          </cell>
          <cell r="BS671">
            <v>4140950202</v>
          </cell>
          <cell r="BT671" t="str">
            <v>Salones</v>
          </cell>
        </row>
        <row r="672">
          <cell r="A672">
            <v>4140950203</v>
          </cell>
          <cell r="B672" t="str">
            <v>Equipo de Hoteles y Resta</v>
          </cell>
          <cell r="H672">
            <v>4140950203</v>
          </cell>
          <cell r="I672" t="str">
            <v>Equipo de Hoteles y Resta</v>
          </cell>
          <cell r="O672">
            <v>4140950203</v>
          </cell>
          <cell r="P672" t="str">
            <v>Equipo de Hoteles y Resta</v>
          </cell>
          <cell r="V672">
            <v>4140950203</v>
          </cell>
          <cell r="W672" t="str">
            <v>Equipo de Hoteles y Resta</v>
          </cell>
          <cell r="AC672">
            <v>4140950203</v>
          </cell>
          <cell r="AD672" t="str">
            <v>Equipo de Hoteles y Resta</v>
          </cell>
          <cell r="AJ672">
            <v>4140950203</v>
          </cell>
          <cell r="AK672" t="str">
            <v>Equipo de Hoteles y Resta</v>
          </cell>
          <cell r="AQ672">
            <v>4140950203</v>
          </cell>
          <cell r="AR672" t="str">
            <v>Equipo de Hoteles y Resta</v>
          </cell>
          <cell r="AX672">
            <v>4140950203</v>
          </cell>
          <cell r="AY672" t="str">
            <v>Equipo de Hoteles y Resta</v>
          </cell>
          <cell r="BE672">
            <v>4140950203</v>
          </cell>
          <cell r="BF672" t="str">
            <v>Equipo de Hoteles y Resta</v>
          </cell>
          <cell r="BS672">
            <v>4140950203</v>
          </cell>
          <cell r="BT672" t="str">
            <v>Equipo de Hoteles y Resta</v>
          </cell>
        </row>
        <row r="673">
          <cell r="A673">
            <v>4140950204</v>
          </cell>
          <cell r="B673" t="str">
            <v>Equipo de Hoteles y Resta</v>
          </cell>
          <cell r="H673">
            <v>4140950204</v>
          </cell>
          <cell r="I673" t="str">
            <v>Equipo de Hoteles y Resta</v>
          </cell>
          <cell r="O673">
            <v>4140950204</v>
          </cell>
          <cell r="P673" t="str">
            <v>Equipo de Hoteles y Resta</v>
          </cell>
          <cell r="V673">
            <v>4140950204</v>
          </cell>
          <cell r="W673" t="str">
            <v>Equipo de Hoteles y Resta</v>
          </cell>
          <cell r="AC673">
            <v>4140950204</v>
          </cell>
          <cell r="AD673" t="str">
            <v>Equipo de Hoteles y Resta</v>
          </cell>
          <cell r="AJ673">
            <v>4140950204</v>
          </cell>
          <cell r="AK673" t="str">
            <v>Equipo de Hoteles y Resta</v>
          </cell>
          <cell r="AQ673">
            <v>4140950204</v>
          </cell>
          <cell r="AR673" t="str">
            <v>Equipo de Hoteles y Resta</v>
          </cell>
          <cell r="AX673">
            <v>4140950204</v>
          </cell>
          <cell r="AY673" t="str">
            <v>Equipo de Hoteles y Resta</v>
          </cell>
          <cell r="BE673">
            <v>4140950204</v>
          </cell>
          <cell r="BF673" t="str">
            <v>Equipo de Hoteles y Resta</v>
          </cell>
          <cell r="BS673">
            <v>4140950204</v>
          </cell>
          <cell r="BT673" t="str">
            <v>Equipo de Hoteles y Resta</v>
          </cell>
        </row>
        <row r="674">
          <cell r="A674">
            <v>4140950205</v>
          </cell>
          <cell r="B674" t="str">
            <v>Salones Exentos</v>
          </cell>
          <cell r="H674">
            <v>4140950205</v>
          </cell>
          <cell r="I674" t="str">
            <v>Salones Exentos</v>
          </cell>
          <cell r="O674">
            <v>4140950205</v>
          </cell>
          <cell r="P674" t="str">
            <v>Salones Exentos</v>
          </cell>
          <cell r="V674">
            <v>4140950205</v>
          </cell>
          <cell r="W674" t="str">
            <v>Salones Exentos</v>
          </cell>
          <cell r="AC674">
            <v>4140950205</v>
          </cell>
          <cell r="AD674" t="str">
            <v>Salones Exentos</v>
          </cell>
          <cell r="AJ674">
            <v>4140950205</v>
          </cell>
          <cell r="AK674" t="str">
            <v>Salones Exentos</v>
          </cell>
          <cell r="AQ674">
            <v>4140950205</v>
          </cell>
          <cell r="AR674" t="str">
            <v>Salones Exentos</v>
          </cell>
          <cell r="AX674">
            <v>4140950205</v>
          </cell>
          <cell r="AY674" t="str">
            <v>Salones Exentos</v>
          </cell>
          <cell r="BE674">
            <v>4140950205</v>
          </cell>
          <cell r="BF674" t="str">
            <v>Salones Exentos</v>
          </cell>
          <cell r="BS674">
            <v>4140950205</v>
          </cell>
          <cell r="BT674" t="str">
            <v>Salones Exentos</v>
          </cell>
        </row>
        <row r="675">
          <cell r="A675">
            <v>41409503</v>
          </cell>
          <cell r="B675" t="str">
            <v>SERVICIOS</v>
          </cell>
          <cell r="H675">
            <v>41409503</v>
          </cell>
          <cell r="I675" t="str">
            <v>SERVICIOS</v>
          </cell>
          <cell r="O675">
            <v>41409503</v>
          </cell>
          <cell r="P675" t="str">
            <v>SERVICIOS</v>
          </cell>
          <cell r="V675">
            <v>41409503</v>
          </cell>
          <cell r="W675" t="str">
            <v>SERVICIOS</v>
          </cell>
          <cell r="AC675">
            <v>41409503</v>
          </cell>
          <cell r="AD675" t="str">
            <v>SERVICIOS</v>
          </cell>
          <cell r="AJ675">
            <v>41409503</v>
          </cell>
          <cell r="AK675" t="str">
            <v>SERVICIOS</v>
          </cell>
          <cell r="AQ675">
            <v>41409503</v>
          </cell>
          <cell r="AR675" t="str">
            <v>SERVICIOS</v>
          </cell>
          <cell r="AX675">
            <v>41409503</v>
          </cell>
          <cell r="AY675" t="str">
            <v>SERVICIOS</v>
          </cell>
          <cell r="BE675">
            <v>41409503</v>
          </cell>
          <cell r="BF675" t="str">
            <v>SERVICIOS</v>
          </cell>
          <cell r="BS675">
            <v>41409503</v>
          </cell>
          <cell r="BT675" t="str">
            <v>SERVICIOS</v>
          </cell>
        </row>
        <row r="676">
          <cell r="A676">
            <v>4140950301</v>
          </cell>
          <cell r="B676" t="str">
            <v>De Transporte</v>
          </cell>
          <cell r="H676">
            <v>4140950301</v>
          </cell>
          <cell r="I676" t="str">
            <v>De Transporte</v>
          </cell>
          <cell r="O676">
            <v>4140950301</v>
          </cell>
          <cell r="P676" t="str">
            <v>De Transporte</v>
          </cell>
          <cell r="V676">
            <v>4140950301</v>
          </cell>
          <cell r="W676" t="str">
            <v>De Transporte</v>
          </cell>
          <cell r="AC676">
            <v>4140950301</v>
          </cell>
          <cell r="AD676" t="str">
            <v>De Transporte</v>
          </cell>
          <cell r="AJ676">
            <v>4140950301</v>
          </cell>
          <cell r="AK676" t="str">
            <v>De Transporte</v>
          </cell>
          <cell r="AQ676">
            <v>4140950301</v>
          </cell>
          <cell r="AR676" t="str">
            <v>De Transporte</v>
          </cell>
          <cell r="AX676">
            <v>4140950301</v>
          </cell>
          <cell r="AY676" t="str">
            <v>De Transporte</v>
          </cell>
          <cell r="BE676">
            <v>4140950301</v>
          </cell>
          <cell r="BF676" t="str">
            <v>De Transporte</v>
          </cell>
          <cell r="BS676">
            <v>4140950301</v>
          </cell>
          <cell r="BT676" t="str">
            <v>De Transporte</v>
          </cell>
        </row>
        <row r="677">
          <cell r="A677">
            <v>4140950302</v>
          </cell>
          <cell r="B677" t="str">
            <v>Servicio de Meseros</v>
          </cell>
          <cell r="H677">
            <v>4140950302</v>
          </cell>
          <cell r="I677" t="str">
            <v>Servicio de Meseros</v>
          </cell>
          <cell r="O677">
            <v>4140950302</v>
          </cell>
          <cell r="P677" t="str">
            <v>Servicio de Meseros</v>
          </cell>
          <cell r="V677">
            <v>4140950302</v>
          </cell>
          <cell r="W677" t="str">
            <v>Servicio de Meseros</v>
          </cell>
          <cell r="AC677">
            <v>4140950302</v>
          </cell>
          <cell r="AD677" t="str">
            <v>Servicio de Meseros</v>
          </cell>
          <cell r="AJ677">
            <v>4140950302</v>
          </cell>
          <cell r="AK677" t="str">
            <v>Servicio de Meseros</v>
          </cell>
          <cell r="AQ677">
            <v>4140950302</v>
          </cell>
          <cell r="AR677" t="str">
            <v>Servicio de Meseros</v>
          </cell>
          <cell r="AX677">
            <v>4140950302</v>
          </cell>
          <cell r="AY677" t="str">
            <v>Servicio de Meseros</v>
          </cell>
          <cell r="BE677">
            <v>4140950302</v>
          </cell>
          <cell r="BF677" t="str">
            <v>Servicio de Meseros</v>
          </cell>
          <cell r="BS677">
            <v>4140950302</v>
          </cell>
          <cell r="BT677" t="str">
            <v>Servicio de Meseros</v>
          </cell>
        </row>
        <row r="678">
          <cell r="A678">
            <v>4140950303</v>
          </cell>
          <cell r="B678" t="str">
            <v>Otros Servicios</v>
          </cell>
          <cell r="H678">
            <v>4140950303</v>
          </cell>
          <cell r="I678" t="str">
            <v>Otros Servicios</v>
          </cell>
          <cell r="O678">
            <v>4140950303</v>
          </cell>
          <cell r="P678" t="str">
            <v>Otros Servicios</v>
          </cell>
          <cell r="V678">
            <v>4140950303</v>
          </cell>
          <cell r="W678" t="str">
            <v>Otros Servicios</v>
          </cell>
          <cell r="AC678">
            <v>4140950303</v>
          </cell>
          <cell r="AD678" t="str">
            <v>Otros Servicios</v>
          </cell>
          <cell r="AJ678">
            <v>4140950303</v>
          </cell>
          <cell r="AK678" t="str">
            <v>Otros Servicios</v>
          </cell>
          <cell r="AQ678">
            <v>4140950303</v>
          </cell>
          <cell r="AR678" t="str">
            <v>Otros Servicios</v>
          </cell>
          <cell r="AX678">
            <v>4140950303</v>
          </cell>
          <cell r="AY678" t="str">
            <v>Otros Servicios</v>
          </cell>
          <cell r="BE678">
            <v>4140950303</v>
          </cell>
          <cell r="BF678" t="str">
            <v>Otros Servicios</v>
          </cell>
          <cell r="BS678">
            <v>4140950303</v>
          </cell>
          <cell r="BT678" t="str">
            <v>Otros Servicios</v>
          </cell>
        </row>
        <row r="679">
          <cell r="A679">
            <v>4140950304</v>
          </cell>
          <cell r="B679" t="str">
            <v>Ambientación Musical</v>
          </cell>
          <cell r="H679">
            <v>4140950304</v>
          </cell>
          <cell r="I679" t="str">
            <v>Ambientación Musical</v>
          </cell>
          <cell r="O679">
            <v>4140950304</v>
          </cell>
          <cell r="P679" t="str">
            <v>Ambientación Musical</v>
          </cell>
          <cell r="V679">
            <v>4140950304</v>
          </cell>
          <cell r="W679" t="str">
            <v>Ambientación Musical</v>
          </cell>
          <cell r="AC679">
            <v>4140950304</v>
          </cell>
          <cell r="AD679" t="str">
            <v>Ambientación Musical</v>
          </cell>
          <cell r="AJ679">
            <v>4140950304</v>
          </cell>
          <cell r="AK679" t="str">
            <v>Ambientación Musical</v>
          </cell>
          <cell r="AQ679">
            <v>4140950304</v>
          </cell>
          <cell r="AR679" t="str">
            <v>Ambientación Musical</v>
          </cell>
          <cell r="AX679">
            <v>4140950304</v>
          </cell>
          <cell r="AY679" t="str">
            <v>Ambientación Musical</v>
          </cell>
          <cell r="BE679">
            <v>4140950304</v>
          </cell>
          <cell r="BF679" t="str">
            <v>Ambientación Musical</v>
          </cell>
          <cell r="BS679">
            <v>4140950304</v>
          </cell>
          <cell r="BT679" t="str">
            <v>Ambientación Musical</v>
          </cell>
        </row>
        <row r="680">
          <cell r="A680">
            <v>4140950305</v>
          </cell>
          <cell r="B680" t="str">
            <v>Servicio de Mantenimiento</v>
          </cell>
          <cell r="H680">
            <v>4140950305</v>
          </cell>
          <cell r="I680" t="str">
            <v>Servicio de Mantenimiento</v>
          </cell>
          <cell r="O680">
            <v>4140950305</v>
          </cell>
          <cell r="P680" t="str">
            <v>Servicio de Mantenimiento</v>
          </cell>
          <cell r="V680">
            <v>4140950305</v>
          </cell>
          <cell r="W680" t="str">
            <v>Servicio de Mantenimiento</v>
          </cell>
          <cell r="AC680">
            <v>4140950305</v>
          </cell>
          <cell r="AD680" t="str">
            <v>Servicio de Mantenimiento</v>
          </cell>
          <cell r="AJ680">
            <v>4140950305</v>
          </cell>
          <cell r="AK680" t="str">
            <v>Servicio de Mantenimiento</v>
          </cell>
          <cell r="AQ680">
            <v>4140950305</v>
          </cell>
          <cell r="AR680" t="str">
            <v>Servicio de Mantenimiento</v>
          </cell>
          <cell r="AX680">
            <v>4140950305</v>
          </cell>
          <cell r="AY680" t="str">
            <v>Servicio de Mantenimiento</v>
          </cell>
          <cell r="BE680">
            <v>4140950305</v>
          </cell>
          <cell r="BF680" t="str">
            <v>Servicio de Mantenimiento</v>
          </cell>
          <cell r="BS680">
            <v>4140950305</v>
          </cell>
          <cell r="BT680" t="str">
            <v>Servicio de Mantenimiento</v>
          </cell>
        </row>
        <row r="681">
          <cell r="A681">
            <v>4140950306</v>
          </cell>
          <cell r="B681" t="str">
            <v>Servicios Generales Exent</v>
          </cell>
          <cell r="H681">
            <v>4140950306</v>
          </cell>
          <cell r="I681" t="str">
            <v>Servicios Generales Exent</v>
          </cell>
          <cell r="O681">
            <v>4140950306</v>
          </cell>
          <cell r="P681" t="str">
            <v>Servicios Generales Exent</v>
          </cell>
          <cell r="V681">
            <v>4140950306</v>
          </cell>
          <cell r="W681" t="str">
            <v>Servicios Generales Exent</v>
          </cell>
          <cell r="AC681">
            <v>4140950306</v>
          </cell>
          <cell r="AD681" t="str">
            <v>Servicios Generales Exent</v>
          </cell>
          <cell r="AJ681">
            <v>4140950306</v>
          </cell>
          <cell r="AK681" t="str">
            <v>Servicios Generales Exent</v>
          </cell>
          <cell r="AQ681">
            <v>4140950306</v>
          </cell>
          <cell r="AR681" t="str">
            <v>Servicios Generales Exent</v>
          </cell>
          <cell r="AX681">
            <v>4140950306</v>
          </cell>
          <cell r="AY681" t="str">
            <v>Servicios Generales Exent</v>
          </cell>
          <cell r="BE681">
            <v>4140950306</v>
          </cell>
          <cell r="BF681" t="str">
            <v>Servicios Generales Exent</v>
          </cell>
          <cell r="BS681">
            <v>4140950306</v>
          </cell>
          <cell r="BT681" t="str">
            <v>Servicios Generales Exent</v>
          </cell>
        </row>
        <row r="682">
          <cell r="A682">
            <v>41409504</v>
          </cell>
          <cell r="B682" t="str">
            <v>DIVERSOS</v>
          </cell>
          <cell r="H682">
            <v>41409504</v>
          </cell>
          <cell r="I682" t="str">
            <v>DIVERSOS</v>
          </cell>
          <cell r="O682">
            <v>41409504</v>
          </cell>
          <cell r="P682" t="str">
            <v>DIVERSOS</v>
          </cell>
          <cell r="V682">
            <v>41409504</v>
          </cell>
          <cell r="W682" t="str">
            <v>DIVERSOS</v>
          </cell>
          <cell r="AC682">
            <v>41409504</v>
          </cell>
          <cell r="AD682" t="str">
            <v>DIVERSOS</v>
          </cell>
          <cell r="AJ682">
            <v>41409504</v>
          </cell>
          <cell r="AK682" t="str">
            <v>DIVERSOS</v>
          </cell>
          <cell r="AQ682">
            <v>41409504</v>
          </cell>
          <cell r="AR682" t="str">
            <v>DIVERSOS</v>
          </cell>
          <cell r="AX682">
            <v>41409504</v>
          </cell>
          <cell r="AY682" t="str">
            <v>DIVERSOS</v>
          </cell>
          <cell r="BE682">
            <v>41409504</v>
          </cell>
          <cell r="BF682" t="str">
            <v>DIVERSOS</v>
          </cell>
          <cell r="BS682">
            <v>41409504</v>
          </cell>
          <cell r="BT682" t="str">
            <v>DIVERSOS</v>
          </cell>
        </row>
        <row r="683">
          <cell r="A683">
            <v>4140950401</v>
          </cell>
          <cell r="B683" t="str">
            <v>Aprovechamiento Propina</v>
          </cell>
          <cell r="H683">
            <v>4140950401</v>
          </cell>
          <cell r="I683" t="str">
            <v>Aprovechamiento Propina</v>
          </cell>
          <cell r="O683">
            <v>4140950401</v>
          </cell>
          <cell r="P683" t="str">
            <v>Aprovechamiento Propina</v>
          </cell>
          <cell r="V683">
            <v>4140950401</v>
          </cell>
          <cell r="W683" t="str">
            <v>Aprovechamiento Propina</v>
          </cell>
          <cell r="AC683">
            <v>4140950401</v>
          </cell>
          <cell r="AD683" t="str">
            <v>Aprovechamiento Propina</v>
          </cell>
          <cell r="AJ683">
            <v>4140950401</v>
          </cell>
          <cell r="AK683" t="str">
            <v>Aprovechamiento Propina</v>
          </cell>
          <cell r="AQ683">
            <v>4140950401</v>
          </cell>
          <cell r="AR683" t="str">
            <v>Aprovechamiento Propina</v>
          </cell>
          <cell r="AX683">
            <v>4140950401</v>
          </cell>
          <cell r="AY683" t="str">
            <v>Aprovechamiento Propina</v>
          </cell>
          <cell r="BE683">
            <v>4140950401</v>
          </cell>
          <cell r="BF683" t="str">
            <v>Aprovechamiento Propina</v>
          </cell>
          <cell r="BS683">
            <v>4140950401</v>
          </cell>
          <cell r="BT683" t="str">
            <v>Aprovechamiento Propina</v>
          </cell>
        </row>
        <row r="684">
          <cell r="A684">
            <v>4140950403</v>
          </cell>
          <cell r="B684" t="str">
            <v>Llaves Toallas y Otros</v>
          </cell>
          <cell r="H684">
            <v>4140950403</v>
          </cell>
          <cell r="I684" t="str">
            <v>Llaves Toallas y Otros</v>
          </cell>
          <cell r="O684">
            <v>4140950403</v>
          </cell>
          <cell r="P684" t="str">
            <v>Llaves Toallas y Otros</v>
          </cell>
          <cell r="V684">
            <v>4140950403</v>
          </cell>
          <cell r="W684" t="str">
            <v>Llaves Toallas y Otros</v>
          </cell>
          <cell r="AC684">
            <v>4140950403</v>
          </cell>
          <cell r="AD684" t="str">
            <v>Llaves Toallas y Otros</v>
          </cell>
          <cell r="AJ684">
            <v>4140950403</v>
          </cell>
          <cell r="AK684" t="str">
            <v>Llaves Toallas y Otros</v>
          </cell>
          <cell r="AQ684">
            <v>4140950403</v>
          </cell>
          <cell r="AR684" t="str">
            <v>Llaves Toallas y Otros</v>
          </cell>
          <cell r="AX684">
            <v>4140950403</v>
          </cell>
          <cell r="AY684" t="str">
            <v>Llaves Toallas y Otros</v>
          </cell>
          <cell r="BE684">
            <v>4140950403</v>
          </cell>
          <cell r="BF684" t="str">
            <v>Llaves Toallas y Otros</v>
          </cell>
          <cell r="BS684">
            <v>4140950403</v>
          </cell>
          <cell r="BT684" t="str">
            <v>Llaves Toallas y Otros</v>
          </cell>
        </row>
        <row r="685">
          <cell r="A685">
            <v>4140950404</v>
          </cell>
          <cell r="B685" t="str">
            <v>Subvenciones</v>
          </cell>
          <cell r="H685">
            <v>4140950404</v>
          </cell>
          <cell r="I685" t="str">
            <v>Subvenciones</v>
          </cell>
          <cell r="O685">
            <v>4140950404</v>
          </cell>
          <cell r="P685" t="str">
            <v>Subvenciones</v>
          </cell>
          <cell r="V685">
            <v>4140950404</v>
          </cell>
          <cell r="W685" t="str">
            <v>Subvenciones</v>
          </cell>
          <cell r="AC685">
            <v>4140950404</v>
          </cell>
          <cell r="AD685" t="str">
            <v>Subvenciones</v>
          </cell>
          <cell r="AJ685">
            <v>4140950404</v>
          </cell>
          <cell r="AK685" t="str">
            <v>Subvenciones</v>
          </cell>
          <cell r="AQ685">
            <v>4140950404</v>
          </cell>
          <cell r="AR685" t="str">
            <v>Subvenciones</v>
          </cell>
          <cell r="AX685">
            <v>4140950404</v>
          </cell>
          <cell r="AY685" t="str">
            <v>Subvenciones</v>
          </cell>
          <cell r="BE685">
            <v>4140950404</v>
          </cell>
          <cell r="BF685" t="str">
            <v>Subvenciones</v>
          </cell>
          <cell r="BS685">
            <v>4140950404</v>
          </cell>
          <cell r="BT685" t="str">
            <v>Subvenciones</v>
          </cell>
        </row>
        <row r="686">
          <cell r="A686">
            <v>4140950405</v>
          </cell>
          <cell r="B686" t="str">
            <v>Recobro de Daños</v>
          </cell>
          <cell r="H686">
            <v>4140950405</v>
          </cell>
          <cell r="I686" t="str">
            <v>Recobro de Daños</v>
          </cell>
          <cell r="O686">
            <v>4140950405</v>
          </cell>
          <cell r="P686" t="str">
            <v>Recobro de Daños</v>
          </cell>
          <cell r="V686">
            <v>4140950405</v>
          </cell>
          <cell r="W686" t="str">
            <v>Recobro de Daños</v>
          </cell>
          <cell r="AC686">
            <v>4140950405</v>
          </cell>
          <cell r="AD686" t="str">
            <v>Recobro de Daños</v>
          </cell>
          <cell r="AJ686">
            <v>4140950405</v>
          </cell>
          <cell r="AK686" t="str">
            <v>Recobro de Daños</v>
          </cell>
          <cell r="AQ686">
            <v>4140950405</v>
          </cell>
          <cell r="AR686" t="str">
            <v>Recobro de Daños</v>
          </cell>
          <cell r="AX686">
            <v>4140950405</v>
          </cell>
          <cell r="AY686" t="str">
            <v>Recobro de Daños</v>
          </cell>
          <cell r="BE686">
            <v>4140950405</v>
          </cell>
          <cell r="BF686" t="str">
            <v>Recobro de Daños</v>
          </cell>
          <cell r="BS686">
            <v>4140950405</v>
          </cell>
          <cell r="BT686" t="str">
            <v>Recobro de Daños</v>
          </cell>
        </row>
        <row r="687">
          <cell r="A687">
            <v>4140950406</v>
          </cell>
          <cell r="B687" t="str">
            <v>Excedentes</v>
          </cell>
          <cell r="H687">
            <v>4140950406</v>
          </cell>
          <cell r="I687" t="str">
            <v>Excedentes</v>
          </cell>
          <cell r="O687">
            <v>4140950406</v>
          </cell>
          <cell r="P687" t="str">
            <v>Excedentes</v>
          </cell>
          <cell r="V687">
            <v>4140950406</v>
          </cell>
          <cell r="W687" t="str">
            <v>Excedentes</v>
          </cell>
          <cell r="AC687">
            <v>4140950406</v>
          </cell>
          <cell r="AD687" t="str">
            <v>Excedentes</v>
          </cell>
          <cell r="AJ687">
            <v>4140950406</v>
          </cell>
          <cell r="AK687" t="str">
            <v>Excedentes</v>
          </cell>
          <cell r="AQ687">
            <v>4140950406</v>
          </cell>
          <cell r="AR687" t="str">
            <v>Excedentes</v>
          </cell>
          <cell r="AX687">
            <v>4140950406</v>
          </cell>
          <cell r="AY687" t="str">
            <v>Excedentes</v>
          </cell>
          <cell r="BE687">
            <v>4140950406</v>
          </cell>
          <cell r="BF687" t="str">
            <v>Excedentes</v>
          </cell>
          <cell r="BS687">
            <v>4140950406</v>
          </cell>
          <cell r="BT687" t="str">
            <v>Excedentes</v>
          </cell>
        </row>
        <row r="688">
          <cell r="A688">
            <v>4140950407</v>
          </cell>
          <cell r="B688" t="str">
            <v>Sobrantes de Caja</v>
          </cell>
          <cell r="H688">
            <v>4140950407</v>
          </cell>
          <cell r="I688" t="str">
            <v>Sobrantes de Caja</v>
          </cell>
          <cell r="O688">
            <v>4140950407</v>
          </cell>
          <cell r="P688" t="str">
            <v>Sobrantes de Caja</v>
          </cell>
          <cell r="V688">
            <v>4140950407</v>
          </cell>
          <cell r="W688" t="str">
            <v>Sobrantes de Caja</v>
          </cell>
          <cell r="AC688">
            <v>4140950407</v>
          </cell>
          <cell r="AD688" t="str">
            <v>Sobrantes de Caja</v>
          </cell>
          <cell r="AJ688">
            <v>4140950407</v>
          </cell>
          <cell r="AK688" t="str">
            <v>Sobrantes de Caja</v>
          </cell>
          <cell r="AQ688">
            <v>4140950407</v>
          </cell>
          <cell r="AR688" t="str">
            <v>Sobrantes de Caja</v>
          </cell>
          <cell r="AX688">
            <v>4140950407</v>
          </cell>
          <cell r="AY688" t="str">
            <v>Sobrantes de Caja</v>
          </cell>
          <cell r="BE688">
            <v>4140950407</v>
          </cell>
          <cell r="BF688" t="str">
            <v>Sobrantes de Caja</v>
          </cell>
          <cell r="BS688">
            <v>4140950407</v>
          </cell>
          <cell r="BT688" t="str">
            <v>Sobrantes de Caja</v>
          </cell>
        </row>
        <row r="689">
          <cell r="A689">
            <v>4140950408</v>
          </cell>
          <cell r="B689" t="str">
            <v>Fotocopias Útiles y Papel</v>
          </cell>
          <cell r="H689">
            <v>4140950408</v>
          </cell>
          <cell r="I689" t="str">
            <v>Fotocopias Útiles y Papel</v>
          </cell>
          <cell r="O689">
            <v>4140950408</v>
          </cell>
          <cell r="P689" t="str">
            <v>Fotocopias Útiles y Papel</v>
          </cell>
          <cell r="V689">
            <v>4140950408</v>
          </cell>
          <cell r="W689" t="str">
            <v>Fotocopias Útiles y Papel</v>
          </cell>
          <cell r="AC689">
            <v>4140950408</v>
          </cell>
          <cell r="AD689" t="str">
            <v>Fotocopias Útiles y Papel</v>
          </cell>
          <cell r="AJ689">
            <v>4140950408</v>
          </cell>
          <cell r="AK689" t="str">
            <v>Fotocopias Útiles y Papel</v>
          </cell>
          <cell r="AQ689">
            <v>4140950408</v>
          </cell>
          <cell r="AR689" t="str">
            <v>Fotocopias Útiles y Papel</v>
          </cell>
          <cell r="AX689">
            <v>4140950408</v>
          </cell>
          <cell r="AY689" t="str">
            <v>Fotocopias Útiles y Papel</v>
          </cell>
          <cell r="BE689">
            <v>4140950408</v>
          </cell>
          <cell r="BF689" t="str">
            <v>Fotocopias Útiles y Papel</v>
          </cell>
          <cell r="BS689">
            <v>4140950408</v>
          </cell>
          <cell r="BT689" t="str">
            <v>Fotocopias Útiles y Papel</v>
          </cell>
        </row>
        <row r="690">
          <cell r="A690">
            <v>4140950409</v>
          </cell>
          <cell r="B690" t="str">
            <v>Diversos Exentos</v>
          </cell>
          <cell r="H690">
            <v>4140950409</v>
          </cell>
          <cell r="I690" t="str">
            <v>Diversos Exentos</v>
          </cell>
          <cell r="O690">
            <v>4140950409</v>
          </cell>
          <cell r="P690" t="str">
            <v>Diversos Exentos</v>
          </cell>
          <cell r="V690">
            <v>4140950409</v>
          </cell>
          <cell r="W690" t="str">
            <v>Diversos Exentos</v>
          </cell>
          <cell r="AC690">
            <v>4140950409</v>
          </cell>
          <cell r="AD690" t="str">
            <v>Diversos Exentos</v>
          </cell>
          <cell r="AJ690">
            <v>4140950409</v>
          </cell>
          <cell r="AK690" t="str">
            <v>Diversos Exentos</v>
          </cell>
          <cell r="AQ690">
            <v>4140950409</v>
          </cell>
          <cell r="AR690" t="str">
            <v>Diversos Exentos</v>
          </cell>
          <cell r="AX690">
            <v>4140950409</v>
          </cell>
          <cell r="AY690" t="str">
            <v>Diversos Exentos</v>
          </cell>
          <cell r="BE690">
            <v>4140950409</v>
          </cell>
          <cell r="BF690" t="str">
            <v>Diversos Exentos</v>
          </cell>
          <cell r="BS690">
            <v>4140950409</v>
          </cell>
          <cell r="BT690" t="str">
            <v>Diversos Exentos</v>
          </cell>
        </row>
        <row r="691">
          <cell r="A691">
            <v>4175</v>
          </cell>
          <cell r="B691" t="str">
            <v>DEVOLUCIONES EN VENTAS</v>
          </cell>
          <cell r="H691">
            <v>4175</v>
          </cell>
          <cell r="I691" t="str">
            <v>DEVOLUCIONES EN VENTAS</v>
          </cell>
          <cell r="O691">
            <v>4175</v>
          </cell>
          <cell r="P691" t="str">
            <v>DEVOLUCIONES EN VENTAS</v>
          </cell>
          <cell r="V691">
            <v>4175</v>
          </cell>
          <cell r="W691" t="str">
            <v>DEVOLUCIONES EN VENTAS</v>
          </cell>
          <cell r="AC691">
            <v>4175</v>
          </cell>
          <cell r="AD691" t="str">
            <v>DEVOLUCIONES EN VENTAS</v>
          </cell>
          <cell r="AJ691">
            <v>4175</v>
          </cell>
          <cell r="AK691" t="str">
            <v>DEVOLUCIONES EN VENTAS</v>
          </cell>
          <cell r="AQ691">
            <v>4175</v>
          </cell>
          <cell r="AR691" t="str">
            <v>DEVOLUCIONES EN VENTAS</v>
          </cell>
          <cell r="AX691">
            <v>4175</v>
          </cell>
          <cell r="AY691" t="str">
            <v>DEVOLUCIONES EN VENTAS</v>
          </cell>
          <cell r="BE691">
            <v>4175</v>
          </cell>
          <cell r="BF691" t="str">
            <v>DEVOLUCIONES EN VENTAS</v>
          </cell>
          <cell r="BS691">
            <v>4175</v>
          </cell>
          <cell r="BT691" t="str">
            <v>DEVOLUCIONES EN VENTAS</v>
          </cell>
        </row>
        <row r="692">
          <cell r="A692">
            <v>42</v>
          </cell>
          <cell r="B692" t="str">
            <v>NO OPERACIONALES</v>
          </cell>
          <cell r="H692">
            <v>42</v>
          </cell>
          <cell r="I692" t="str">
            <v>NO OPERACIONALES</v>
          </cell>
          <cell r="O692">
            <v>42</v>
          </cell>
          <cell r="P692" t="str">
            <v>NO OPERACIONALES</v>
          </cell>
          <cell r="V692">
            <v>42</v>
          </cell>
          <cell r="W692" t="str">
            <v>NO OPERACIONALES</v>
          </cell>
          <cell r="AC692">
            <v>42</v>
          </cell>
          <cell r="AD692" t="str">
            <v>NO OPERACIONALES</v>
          </cell>
          <cell r="AJ692">
            <v>42</v>
          </cell>
          <cell r="AK692" t="str">
            <v>NO OPERACIONALES</v>
          </cell>
          <cell r="AQ692">
            <v>42</v>
          </cell>
          <cell r="AR692" t="str">
            <v>NO OPERACIONALES</v>
          </cell>
          <cell r="AX692">
            <v>42</v>
          </cell>
          <cell r="AY692" t="str">
            <v>NO OPERACIONALES</v>
          </cell>
          <cell r="BE692">
            <v>42</v>
          </cell>
          <cell r="BF692" t="str">
            <v>NO OPERACIONALES</v>
          </cell>
          <cell r="BS692">
            <v>42</v>
          </cell>
          <cell r="BT692" t="str">
            <v>NO OPERACIONALES</v>
          </cell>
        </row>
        <row r="693">
          <cell r="A693">
            <v>4205</v>
          </cell>
          <cell r="B693" t="str">
            <v>OTRAS VENTAS</v>
          </cell>
          <cell r="H693">
            <v>4205</v>
          </cell>
          <cell r="I693" t="str">
            <v>OTRAS VENTAS</v>
          </cell>
          <cell r="O693">
            <v>4205</v>
          </cell>
          <cell r="P693" t="str">
            <v>OTRAS VENTAS</v>
          </cell>
          <cell r="V693">
            <v>4205</v>
          </cell>
          <cell r="W693" t="str">
            <v>OTRAS VENTAS</v>
          </cell>
          <cell r="AC693">
            <v>4205</v>
          </cell>
          <cell r="AD693" t="str">
            <v>OTRAS VENTAS</v>
          </cell>
          <cell r="AJ693">
            <v>4205</v>
          </cell>
          <cell r="AK693" t="str">
            <v>OTRAS VENTAS</v>
          </cell>
          <cell r="AQ693">
            <v>4205</v>
          </cell>
          <cell r="AR693" t="str">
            <v>OTRAS VENTAS</v>
          </cell>
          <cell r="AX693">
            <v>4205</v>
          </cell>
          <cell r="AY693" t="str">
            <v>OTRAS VENTAS</v>
          </cell>
          <cell r="BE693">
            <v>4205</v>
          </cell>
          <cell r="BF693" t="str">
            <v>OTRAS VENTAS</v>
          </cell>
          <cell r="BS693">
            <v>4205</v>
          </cell>
          <cell r="BT693" t="str">
            <v>OTRAS VENTAS</v>
          </cell>
        </row>
        <row r="694">
          <cell r="A694">
            <v>4210</v>
          </cell>
          <cell r="B694" t="str">
            <v>FINANCIEROS</v>
          </cell>
          <cell r="H694">
            <v>4210</v>
          </cell>
          <cell r="I694" t="str">
            <v>FINANCIEROS</v>
          </cell>
          <cell r="O694">
            <v>4210</v>
          </cell>
          <cell r="P694" t="str">
            <v>FINANCIEROS</v>
          </cell>
          <cell r="V694">
            <v>4210</v>
          </cell>
          <cell r="W694" t="str">
            <v>FINANCIEROS</v>
          </cell>
          <cell r="AC694">
            <v>4210</v>
          </cell>
          <cell r="AD694" t="str">
            <v>FINANCIEROS</v>
          </cell>
          <cell r="AJ694">
            <v>4210</v>
          </cell>
          <cell r="AK694" t="str">
            <v>FINANCIEROS</v>
          </cell>
          <cell r="AQ694">
            <v>4210</v>
          </cell>
          <cell r="AR694" t="str">
            <v>FINANCIEROS</v>
          </cell>
          <cell r="AX694">
            <v>4210</v>
          </cell>
          <cell r="AY694" t="str">
            <v>FINANCIEROS</v>
          </cell>
          <cell r="BE694">
            <v>4210</v>
          </cell>
          <cell r="BF694" t="str">
            <v>FINANCIEROS</v>
          </cell>
          <cell r="BS694">
            <v>4210</v>
          </cell>
          <cell r="BT694" t="str">
            <v>FINANCIEROS</v>
          </cell>
        </row>
        <row r="695">
          <cell r="A695">
            <v>421005</v>
          </cell>
          <cell r="B695" t="str">
            <v>INTERESES</v>
          </cell>
          <cell r="H695">
            <v>421005</v>
          </cell>
          <cell r="I695" t="str">
            <v>INTERESES</v>
          </cell>
          <cell r="O695">
            <v>421005</v>
          </cell>
          <cell r="P695" t="str">
            <v>INTERESES</v>
          </cell>
          <cell r="V695">
            <v>421005</v>
          </cell>
          <cell r="W695" t="str">
            <v>INTERESES</v>
          </cell>
          <cell r="AC695">
            <v>421005</v>
          </cell>
          <cell r="AD695" t="str">
            <v>INTERESES</v>
          </cell>
          <cell r="AJ695">
            <v>421005</v>
          </cell>
          <cell r="AK695" t="str">
            <v>INTERESES</v>
          </cell>
          <cell r="AQ695">
            <v>421005</v>
          </cell>
          <cell r="AR695" t="str">
            <v>INTERESES</v>
          </cell>
          <cell r="AX695">
            <v>421005</v>
          </cell>
          <cell r="AY695" t="str">
            <v>INTERESES</v>
          </cell>
          <cell r="BE695">
            <v>421005</v>
          </cell>
          <cell r="BF695" t="str">
            <v>INTERESES</v>
          </cell>
          <cell r="BS695">
            <v>421005</v>
          </cell>
          <cell r="BT695" t="str">
            <v>INTERESES</v>
          </cell>
        </row>
        <row r="696">
          <cell r="A696">
            <v>421010</v>
          </cell>
          <cell r="B696" t="str">
            <v>REAUJUSTE MONETARIO</v>
          </cell>
          <cell r="H696">
            <v>421010</v>
          </cell>
          <cell r="I696" t="str">
            <v>REAUJUSTE MONETARIO</v>
          </cell>
          <cell r="O696">
            <v>421010</v>
          </cell>
          <cell r="P696" t="str">
            <v>REAUJUSTE MONETARIO</v>
          </cell>
          <cell r="V696">
            <v>421010</v>
          </cell>
          <cell r="W696" t="str">
            <v>REAUJUSTE MONETARIO</v>
          </cell>
          <cell r="AC696">
            <v>421010</v>
          </cell>
          <cell r="AD696" t="str">
            <v>REAUJUSTE MONETARIO</v>
          </cell>
          <cell r="AJ696">
            <v>421010</v>
          </cell>
          <cell r="AK696" t="str">
            <v>REAUJUSTE MONETARIO</v>
          </cell>
          <cell r="AQ696">
            <v>421010</v>
          </cell>
          <cell r="AR696" t="str">
            <v>REAUJUSTE MONETARIO</v>
          </cell>
          <cell r="AX696">
            <v>421010</v>
          </cell>
          <cell r="AY696" t="str">
            <v>REAUJUSTE MONETARIO</v>
          </cell>
          <cell r="BE696">
            <v>421010</v>
          </cell>
          <cell r="BF696" t="str">
            <v>REAUJUSTE MONETARIO</v>
          </cell>
          <cell r="BS696">
            <v>421010</v>
          </cell>
          <cell r="BT696" t="str">
            <v>REAUJUSTE MONETARIO</v>
          </cell>
        </row>
        <row r="697">
          <cell r="A697">
            <v>421020</v>
          </cell>
          <cell r="B697" t="str">
            <v>DIFERENCIA EN CAMBIOS</v>
          </cell>
          <cell r="H697">
            <v>421020</v>
          </cell>
          <cell r="I697" t="str">
            <v>DIFERENCIA EN CAMBIOS</v>
          </cell>
          <cell r="O697">
            <v>421020</v>
          </cell>
          <cell r="P697" t="str">
            <v>DIFERENCIA EN CAMBIOS</v>
          </cell>
          <cell r="V697">
            <v>421020</v>
          </cell>
          <cell r="W697" t="str">
            <v>DIFERENCIA EN CAMBIOS</v>
          </cell>
          <cell r="AC697">
            <v>421020</v>
          </cell>
          <cell r="AD697" t="str">
            <v>DIFERENCIA EN CAMBIOS</v>
          </cell>
          <cell r="AJ697">
            <v>421020</v>
          </cell>
          <cell r="AK697" t="str">
            <v>DIFERENCIA EN CAMBIOS</v>
          </cell>
          <cell r="AQ697">
            <v>421020</v>
          </cell>
          <cell r="AR697" t="str">
            <v>DIFERENCIA EN CAMBIOS</v>
          </cell>
          <cell r="AX697">
            <v>421020</v>
          </cell>
          <cell r="AY697" t="str">
            <v>DIFERENCIA EN CAMBIOS</v>
          </cell>
          <cell r="BE697">
            <v>421020</v>
          </cell>
          <cell r="BF697" t="str">
            <v>DIFERENCIA EN CAMBIOS</v>
          </cell>
          <cell r="BS697">
            <v>421020</v>
          </cell>
          <cell r="BT697" t="str">
            <v>DIFERENCIA EN CAMBIOS</v>
          </cell>
        </row>
        <row r="698">
          <cell r="A698">
            <v>421040</v>
          </cell>
          <cell r="B698" t="str">
            <v>DESCUENTOS COMERCIALES CO</v>
          </cell>
          <cell r="H698">
            <v>421040</v>
          </cell>
          <cell r="I698" t="str">
            <v>DESCUENTOS COMERCIALES CO</v>
          </cell>
          <cell r="O698">
            <v>421040</v>
          </cell>
          <cell r="P698" t="str">
            <v>DESCUENTOS COMERCIALES CO</v>
          </cell>
          <cell r="V698">
            <v>421040</v>
          </cell>
          <cell r="W698" t="str">
            <v>DESCUENTOS COMERCIALES CO</v>
          </cell>
          <cell r="AC698">
            <v>421040</v>
          </cell>
          <cell r="AD698" t="str">
            <v>DESCUENTOS COMERCIALES CO</v>
          </cell>
          <cell r="AJ698">
            <v>421040</v>
          </cell>
          <cell r="AK698" t="str">
            <v>DESCUENTOS COMERCIALES CO</v>
          </cell>
          <cell r="AQ698">
            <v>421040</v>
          </cell>
          <cell r="AR698" t="str">
            <v>DESCUENTOS COMERCIALES CO</v>
          </cell>
          <cell r="AX698">
            <v>421040</v>
          </cell>
          <cell r="AY698" t="str">
            <v>DESCUENTOS COMERCIALES CO</v>
          </cell>
          <cell r="BE698">
            <v>421040</v>
          </cell>
          <cell r="BF698" t="str">
            <v>DESCUENTOS COMERCIALES CO</v>
          </cell>
          <cell r="BS698">
            <v>421040</v>
          </cell>
          <cell r="BT698" t="str">
            <v>DESCUENTOS COMERCIALES CO</v>
          </cell>
        </row>
        <row r="699">
          <cell r="A699">
            <v>421045</v>
          </cell>
          <cell r="B699" t="str">
            <v>DESCUENTOS BANCARIOS</v>
          </cell>
          <cell r="H699">
            <v>421045</v>
          </cell>
          <cell r="I699" t="str">
            <v>DESCUENTOS BANCARIOS</v>
          </cell>
          <cell r="O699">
            <v>421045</v>
          </cell>
          <cell r="P699" t="str">
            <v>DESCUENTOS BANCARIOS</v>
          </cell>
          <cell r="V699">
            <v>421045</v>
          </cell>
          <cell r="W699" t="str">
            <v>DESCUENTOS BANCARIOS</v>
          </cell>
          <cell r="AC699">
            <v>421045</v>
          </cell>
          <cell r="AD699" t="str">
            <v>DESCUENTOS BANCARIOS</v>
          </cell>
          <cell r="AJ699">
            <v>421045</v>
          </cell>
          <cell r="AK699" t="str">
            <v>DESCUENTOS BANCARIOS</v>
          </cell>
          <cell r="AQ699">
            <v>421045</v>
          </cell>
          <cell r="AR699" t="str">
            <v>DESCUENTOS BANCARIOS</v>
          </cell>
          <cell r="AX699">
            <v>421045</v>
          </cell>
          <cell r="AY699" t="str">
            <v>DESCUENTOS BANCARIOS</v>
          </cell>
          <cell r="BE699">
            <v>421045</v>
          </cell>
          <cell r="BF699" t="str">
            <v>DESCUENTOS BANCARIOS</v>
          </cell>
          <cell r="BS699">
            <v>421045</v>
          </cell>
          <cell r="BT699" t="str">
            <v>DESCUENTOS BANCARIOS</v>
          </cell>
        </row>
        <row r="700">
          <cell r="A700">
            <v>421050</v>
          </cell>
          <cell r="B700" t="str">
            <v>COMISIONES CHEQUES OTRAS</v>
          </cell>
          <cell r="H700">
            <v>421050</v>
          </cell>
          <cell r="I700" t="str">
            <v>COMISIONES CHEQUES OTRAS</v>
          </cell>
          <cell r="O700">
            <v>421050</v>
          </cell>
          <cell r="P700" t="str">
            <v>COMISIONES CHEQUES OTRAS</v>
          </cell>
          <cell r="V700">
            <v>421050</v>
          </cell>
          <cell r="W700" t="str">
            <v>COMISIONES CHEQUES OTRAS</v>
          </cell>
          <cell r="AC700">
            <v>421050</v>
          </cell>
          <cell r="AD700" t="str">
            <v>COMISIONES CHEQUES OTRAS</v>
          </cell>
          <cell r="AJ700">
            <v>421050</v>
          </cell>
          <cell r="AK700" t="str">
            <v>COMISIONES CHEQUES OTRAS</v>
          </cell>
          <cell r="AQ700">
            <v>421050</v>
          </cell>
          <cell r="AR700" t="str">
            <v>COMISIONES CHEQUES OTRAS</v>
          </cell>
          <cell r="AX700">
            <v>421050</v>
          </cell>
          <cell r="AY700" t="str">
            <v>COMISIONES CHEQUES OTRAS</v>
          </cell>
          <cell r="BE700">
            <v>421050</v>
          </cell>
          <cell r="BF700" t="str">
            <v>COMISIONES CHEQUES OTRAS</v>
          </cell>
          <cell r="BS700">
            <v>421050</v>
          </cell>
          <cell r="BT700" t="str">
            <v>COMISIONES CHEQUES OTRAS</v>
          </cell>
        </row>
        <row r="701">
          <cell r="A701">
            <v>421055</v>
          </cell>
          <cell r="B701" t="str">
            <v>MULTAS Y RECARGAS</v>
          </cell>
          <cell r="H701">
            <v>421055</v>
          </cell>
          <cell r="I701" t="str">
            <v>MULTAS Y RECARGAS</v>
          </cell>
          <cell r="O701">
            <v>421055</v>
          </cell>
          <cell r="P701" t="str">
            <v>MULTAS Y RECARGAS</v>
          </cell>
          <cell r="V701">
            <v>421055</v>
          </cell>
          <cell r="W701" t="str">
            <v>MULTAS Y RECARGAS</v>
          </cell>
          <cell r="AC701">
            <v>421055</v>
          </cell>
          <cell r="AD701" t="str">
            <v>MULTAS Y RECARGAS</v>
          </cell>
          <cell r="AJ701">
            <v>421055</v>
          </cell>
          <cell r="AK701" t="str">
            <v>MULTAS Y RECARGAS</v>
          </cell>
          <cell r="AQ701">
            <v>421055</v>
          </cell>
          <cell r="AR701" t="str">
            <v>MULTAS Y RECARGAS</v>
          </cell>
          <cell r="AX701">
            <v>421055</v>
          </cell>
          <cell r="AY701" t="str">
            <v>MULTAS Y RECARGAS</v>
          </cell>
          <cell r="BE701">
            <v>421055</v>
          </cell>
          <cell r="BF701" t="str">
            <v>MULTAS Y RECARGAS</v>
          </cell>
          <cell r="BS701">
            <v>421055</v>
          </cell>
          <cell r="BT701" t="str">
            <v>MULTAS Y RECARGAS</v>
          </cell>
        </row>
        <row r="702">
          <cell r="A702">
            <v>421095</v>
          </cell>
          <cell r="B702" t="str">
            <v>OTROS</v>
          </cell>
          <cell r="H702">
            <v>421095</v>
          </cell>
          <cell r="I702" t="str">
            <v>OTROS</v>
          </cell>
          <cell r="O702">
            <v>421095</v>
          </cell>
          <cell r="P702" t="str">
            <v>OTROS</v>
          </cell>
          <cell r="V702">
            <v>421095</v>
          </cell>
          <cell r="W702" t="str">
            <v>OTROS</v>
          </cell>
          <cell r="AC702">
            <v>421095</v>
          </cell>
          <cell r="AD702" t="str">
            <v>OTROS</v>
          </cell>
          <cell r="AJ702">
            <v>421095</v>
          </cell>
          <cell r="AK702" t="str">
            <v>OTROS</v>
          </cell>
          <cell r="AQ702">
            <v>421095</v>
          </cell>
          <cell r="AR702" t="str">
            <v>OTROS</v>
          </cell>
          <cell r="AX702">
            <v>421095</v>
          </cell>
          <cell r="AY702" t="str">
            <v>OTROS</v>
          </cell>
          <cell r="BE702">
            <v>421095</v>
          </cell>
          <cell r="BF702" t="str">
            <v>OTROS</v>
          </cell>
          <cell r="BS702">
            <v>421095</v>
          </cell>
          <cell r="BT702" t="str">
            <v>OTROS</v>
          </cell>
        </row>
        <row r="703">
          <cell r="A703">
            <v>4215</v>
          </cell>
          <cell r="B703" t="str">
            <v>PARTICIPACIONES</v>
          </cell>
          <cell r="H703">
            <v>4215</v>
          </cell>
          <cell r="I703" t="str">
            <v>PARTICIPACIONES</v>
          </cell>
          <cell r="O703">
            <v>4215</v>
          </cell>
          <cell r="P703" t="str">
            <v>PARTICIPACIONES</v>
          </cell>
          <cell r="V703">
            <v>4215</v>
          </cell>
          <cell r="W703" t="str">
            <v>PARTICIPACIONES</v>
          </cell>
          <cell r="AC703">
            <v>4215</v>
          </cell>
          <cell r="AD703" t="str">
            <v>PARTICIPACIONES</v>
          </cell>
          <cell r="AJ703">
            <v>4215</v>
          </cell>
          <cell r="AK703" t="str">
            <v>PARTICIPACIONES</v>
          </cell>
          <cell r="AQ703">
            <v>4215</v>
          </cell>
          <cell r="AR703" t="str">
            <v>PARTICIPACIONES</v>
          </cell>
          <cell r="AX703">
            <v>4215</v>
          </cell>
          <cell r="AY703" t="str">
            <v>PARTICIPACIONES</v>
          </cell>
          <cell r="BE703">
            <v>4215</v>
          </cell>
          <cell r="BF703" t="str">
            <v>PARTICIPACIONES</v>
          </cell>
          <cell r="BS703">
            <v>4215</v>
          </cell>
          <cell r="BT703" t="str">
            <v>PARTICIPACIONES</v>
          </cell>
        </row>
        <row r="704">
          <cell r="A704">
            <v>4220</v>
          </cell>
          <cell r="B704" t="str">
            <v>ARRENDAMIENTOS</v>
          </cell>
          <cell r="H704">
            <v>4220</v>
          </cell>
          <cell r="I704" t="str">
            <v>ARRENDAMIENTOS</v>
          </cell>
          <cell r="O704">
            <v>4220</v>
          </cell>
          <cell r="P704" t="str">
            <v>ARRENDAMIENTOS</v>
          </cell>
          <cell r="V704">
            <v>4220</v>
          </cell>
          <cell r="W704" t="str">
            <v>ARRENDAMIENTOS</v>
          </cell>
          <cell r="AC704">
            <v>4220</v>
          </cell>
          <cell r="AD704" t="str">
            <v>ARRENDAMIENTOS</v>
          </cell>
          <cell r="AJ704">
            <v>4220</v>
          </cell>
          <cell r="AK704" t="str">
            <v>ARRENDAMIENTOS</v>
          </cell>
          <cell r="AQ704">
            <v>4220</v>
          </cell>
          <cell r="AR704" t="str">
            <v>ARRENDAMIENTOS</v>
          </cell>
          <cell r="AX704">
            <v>4220</v>
          </cell>
          <cell r="AY704" t="str">
            <v>ARRENDAMIENTOS</v>
          </cell>
          <cell r="BE704">
            <v>4220</v>
          </cell>
          <cell r="BF704" t="str">
            <v>ARRENDAMIENTOS</v>
          </cell>
          <cell r="BS704">
            <v>4220</v>
          </cell>
          <cell r="BT704" t="str">
            <v>ARRENDAMIENTOS</v>
          </cell>
        </row>
        <row r="705">
          <cell r="A705">
            <v>422010</v>
          </cell>
          <cell r="B705" t="str">
            <v>CONSTRUCCIONES Y EDIFICIO</v>
          </cell>
          <cell r="H705">
            <v>422010</v>
          </cell>
          <cell r="I705" t="str">
            <v>CONSTRUCCIONES Y EDIFICIO</v>
          </cell>
          <cell r="O705">
            <v>422010</v>
          </cell>
          <cell r="P705" t="str">
            <v>CONSTRUCCIONES Y EDIFICIO</v>
          </cell>
          <cell r="V705">
            <v>422010</v>
          </cell>
          <cell r="W705" t="str">
            <v>CONSTRUCCIONES Y EDIFICIO</v>
          </cell>
          <cell r="AC705">
            <v>422010</v>
          </cell>
          <cell r="AD705" t="str">
            <v>CONSTRUCCIONES Y EDIFICIO</v>
          </cell>
          <cell r="AJ705">
            <v>422010</v>
          </cell>
          <cell r="AK705" t="str">
            <v>CONSTRUCCIONES Y EDIFICIO</v>
          </cell>
          <cell r="AQ705">
            <v>422010</v>
          </cell>
          <cell r="AR705" t="str">
            <v>CONSTRUCCIONES Y EDIFICIO</v>
          </cell>
          <cell r="AX705">
            <v>422010</v>
          </cell>
          <cell r="AY705" t="str">
            <v>CONSTRUCCIONES Y EDIFICIO</v>
          </cell>
          <cell r="BE705">
            <v>422010</v>
          </cell>
          <cell r="BF705" t="str">
            <v>CONSTRUCCIONES Y EDIFICIO</v>
          </cell>
          <cell r="BS705">
            <v>422010</v>
          </cell>
          <cell r="BT705" t="str">
            <v>CONSTRUCCIONES Y EDIFICIO</v>
          </cell>
        </row>
        <row r="706">
          <cell r="A706">
            <v>42201001</v>
          </cell>
          <cell r="B706" t="str">
            <v>Locales y Vitrinas</v>
          </cell>
          <cell r="H706">
            <v>42201001</v>
          </cell>
          <cell r="I706" t="str">
            <v>Locales y Vitrinas</v>
          </cell>
          <cell r="O706">
            <v>42201001</v>
          </cell>
          <cell r="P706" t="str">
            <v>Locales y Vitrinas</v>
          </cell>
          <cell r="V706">
            <v>42201001</v>
          </cell>
          <cell r="W706" t="str">
            <v>Locales y Vitrinas</v>
          </cell>
          <cell r="AC706">
            <v>42201001</v>
          </cell>
          <cell r="AD706" t="str">
            <v>Locales y Vitrinas</v>
          </cell>
          <cell r="AJ706">
            <v>42201001</v>
          </cell>
          <cell r="AK706" t="str">
            <v>Locales y Vitrinas</v>
          </cell>
          <cell r="AQ706">
            <v>42201001</v>
          </cell>
          <cell r="AR706" t="str">
            <v>Locales y Vitrinas</v>
          </cell>
          <cell r="AX706">
            <v>42201001</v>
          </cell>
          <cell r="AY706" t="str">
            <v>Locales y Vitrinas</v>
          </cell>
          <cell r="BE706">
            <v>42201001</v>
          </cell>
          <cell r="BF706" t="str">
            <v>Locales y Vitrinas</v>
          </cell>
          <cell r="BS706">
            <v>42201001</v>
          </cell>
          <cell r="BT706" t="str">
            <v>Locales y Vitrinas</v>
          </cell>
        </row>
        <row r="707">
          <cell r="A707">
            <v>422035</v>
          </cell>
          <cell r="B707" t="str">
            <v>EQUIPO DE HOTELES Y RESTA</v>
          </cell>
          <cell r="H707">
            <v>422035</v>
          </cell>
          <cell r="I707" t="str">
            <v>EQUIPO DE HOTELES Y RESTA</v>
          </cell>
          <cell r="O707">
            <v>422035</v>
          </cell>
          <cell r="P707" t="str">
            <v>EQUIPO DE HOTELES Y RESTA</v>
          </cell>
          <cell r="V707">
            <v>422035</v>
          </cell>
          <cell r="W707" t="str">
            <v>EQUIPO DE HOTELES Y RESTA</v>
          </cell>
          <cell r="AC707">
            <v>422035</v>
          </cell>
          <cell r="AD707" t="str">
            <v>EQUIPO DE HOTELES Y RESTA</v>
          </cell>
          <cell r="AJ707">
            <v>422035</v>
          </cell>
          <cell r="AK707" t="str">
            <v>EQUIPO DE HOTELES Y RESTA</v>
          </cell>
          <cell r="AQ707">
            <v>422035</v>
          </cell>
          <cell r="AR707" t="str">
            <v>EQUIPO DE HOTELES Y RESTA</v>
          </cell>
          <cell r="AX707">
            <v>422035</v>
          </cell>
          <cell r="AY707" t="str">
            <v>EQUIPO DE HOTELES Y RESTA</v>
          </cell>
          <cell r="BE707">
            <v>422035</v>
          </cell>
          <cell r="BF707" t="str">
            <v>EQUIPO DE HOTELES Y RESTA</v>
          </cell>
          <cell r="BS707">
            <v>422035</v>
          </cell>
          <cell r="BT707" t="str">
            <v>EQUIPO DE HOTELES Y RESTA</v>
          </cell>
        </row>
        <row r="708">
          <cell r="A708">
            <v>4225</v>
          </cell>
          <cell r="B708" t="str">
            <v>COMISIONES</v>
          </cell>
          <cell r="H708">
            <v>4225</v>
          </cell>
          <cell r="I708" t="str">
            <v>COMISIONES</v>
          </cell>
          <cell r="O708">
            <v>4225</v>
          </cell>
          <cell r="P708" t="str">
            <v>COMISIONES</v>
          </cell>
          <cell r="V708">
            <v>4225</v>
          </cell>
          <cell r="W708" t="str">
            <v>COMISIONES</v>
          </cell>
          <cell r="AC708">
            <v>4225</v>
          </cell>
          <cell r="AD708" t="str">
            <v>COMISIONES</v>
          </cell>
          <cell r="AJ708">
            <v>4225</v>
          </cell>
          <cell r="AK708" t="str">
            <v>COMISIONES</v>
          </cell>
          <cell r="AQ708">
            <v>4225</v>
          </cell>
          <cell r="AR708" t="str">
            <v>COMISIONES</v>
          </cell>
          <cell r="AX708">
            <v>4225</v>
          </cell>
          <cell r="AY708" t="str">
            <v>COMISIONES</v>
          </cell>
          <cell r="BE708">
            <v>4225</v>
          </cell>
          <cell r="BF708" t="str">
            <v>COMISIONES</v>
          </cell>
          <cell r="BS708">
            <v>4225</v>
          </cell>
          <cell r="BT708" t="str">
            <v>COMISIONES</v>
          </cell>
        </row>
        <row r="709">
          <cell r="A709">
            <v>4230</v>
          </cell>
          <cell r="B709" t="str">
            <v>HONORARIOS</v>
          </cell>
          <cell r="H709">
            <v>4230</v>
          </cell>
          <cell r="I709" t="str">
            <v>HONORARIOS</v>
          </cell>
          <cell r="O709">
            <v>4230</v>
          </cell>
          <cell r="P709" t="str">
            <v>HONORARIOS</v>
          </cell>
          <cell r="V709">
            <v>4230</v>
          </cell>
          <cell r="W709" t="str">
            <v>HONORARIOS</v>
          </cell>
          <cell r="AC709">
            <v>4230</v>
          </cell>
          <cell r="AD709" t="str">
            <v>HONORARIOS</v>
          </cell>
          <cell r="AJ709">
            <v>4230</v>
          </cell>
          <cell r="AK709" t="str">
            <v>HONORARIOS</v>
          </cell>
          <cell r="AQ709">
            <v>4230</v>
          </cell>
          <cell r="AR709" t="str">
            <v>HONORARIOS</v>
          </cell>
          <cell r="AX709">
            <v>4230</v>
          </cell>
          <cell r="AY709" t="str">
            <v>HONORARIOS</v>
          </cell>
          <cell r="BE709">
            <v>4230</v>
          </cell>
          <cell r="BF709" t="str">
            <v>HONORARIOS</v>
          </cell>
          <cell r="BS709">
            <v>4230</v>
          </cell>
          <cell r="BT709" t="str">
            <v>HONORARIOS</v>
          </cell>
        </row>
        <row r="710">
          <cell r="A710">
            <v>4235</v>
          </cell>
          <cell r="B710" t="str">
            <v>SERVICIOS</v>
          </cell>
          <cell r="H710">
            <v>4235</v>
          </cell>
          <cell r="I710" t="str">
            <v>SERVICIOS</v>
          </cell>
          <cell r="O710">
            <v>4235</v>
          </cell>
          <cell r="P710" t="str">
            <v>SERVICIOS</v>
          </cell>
          <cell r="V710">
            <v>4235</v>
          </cell>
          <cell r="W710" t="str">
            <v>SERVICIOS</v>
          </cell>
          <cell r="AC710">
            <v>4235</v>
          </cell>
          <cell r="AD710" t="str">
            <v>SERVICIOS</v>
          </cell>
          <cell r="AJ710">
            <v>4235</v>
          </cell>
          <cell r="AK710" t="str">
            <v>SERVICIOS</v>
          </cell>
          <cell r="AQ710">
            <v>4235</v>
          </cell>
          <cell r="AR710" t="str">
            <v>SERVICIOS</v>
          </cell>
          <cell r="AX710">
            <v>4235</v>
          </cell>
          <cell r="AY710" t="str">
            <v>SERVICIOS</v>
          </cell>
          <cell r="BE710">
            <v>4235</v>
          </cell>
          <cell r="BF710" t="str">
            <v>SERVICIOS</v>
          </cell>
          <cell r="BS710">
            <v>4235</v>
          </cell>
          <cell r="BT710" t="str">
            <v>SERVICIOS</v>
          </cell>
        </row>
        <row r="711">
          <cell r="A711">
            <v>4245</v>
          </cell>
          <cell r="B711" t="str">
            <v>UTILIDAD DE VENTA DE PROP</v>
          </cell>
          <cell r="H711">
            <v>4245</v>
          </cell>
          <cell r="I711" t="str">
            <v>UTILIDAD DE VENTA DE PROP</v>
          </cell>
          <cell r="O711">
            <v>4245</v>
          </cell>
          <cell r="P711" t="str">
            <v>UTILIDAD DE VENTA DE PROP</v>
          </cell>
          <cell r="V711">
            <v>4245</v>
          </cell>
          <cell r="W711" t="str">
            <v>UTILIDAD DE VENTA DE PROP</v>
          </cell>
          <cell r="AC711">
            <v>4245</v>
          </cell>
          <cell r="AD711" t="str">
            <v>UTILIDAD DE VENTA DE PROP</v>
          </cell>
          <cell r="AJ711">
            <v>4245</v>
          </cell>
          <cell r="AK711" t="str">
            <v>UTILIDAD DE VENTA DE PROP</v>
          </cell>
          <cell r="AQ711">
            <v>4245</v>
          </cell>
          <cell r="AR711" t="str">
            <v>UTILIDAD DE VENTA DE PROP</v>
          </cell>
          <cell r="AX711">
            <v>4245</v>
          </cell>
          <cell r="AY711" t="str">
            <v>UTILIDAD DE VENTA DE PROP</v>
          </cell>
          <cell r="BE711">
            <v>4245</v>
          </cell>
          <cell r="BF711" t="str">
            <v>UTILIDAD DE VENTA DE PROP</v>
          </cell>
          <cell r="BS711">
            <v>4245</v>
          </cell>
          <cell r="BT711" t="str">
            <v>UTILIDAD DE VENTA DE PROP</v>
          </cell>
        </row>
        <row r="712">
          <cell r="A712">
            <v>4250</v>
          </cell>
          <cell r="B712" t="str">
            <v>RECUPERACIONES</v>
          </cell>
          <cell r="H712">
            <v>4250</v>
          </cell>
          <cell r="I712" t="str">
            <v>RECUPERACIONES</v>
          </cell>
          <cell r="O712">
            <v>4250</v>
          </cell>
          <cell r="P712" t="str">
            <v>RECUPERACIONES</v>
          </cell>
          <cell r="V712">
            <v>4250</v>
          </cell>
          <cell r="W712" t="str">
            <v>RECUPERACIONES</v>
          </cell>
          <cell r="AC712">
            <v>4250</v>
          </cell>
          <cell r="AD712" t="str">
            <v>RECUPERACIONES</v>
          </cell>
          <cell r="AJ712">
            <v>4250</v>
          </cell>
          <cell r="AK712" t="str">
            <v>RECUPERACIONES</v>
          </cell>
          <cell r="AQ712">
            <v>4250</v>
          </cell>
          <cell r="AR712" t="str">
            <v>RECUPERACIONES</v>
          </cell>
          <cell r="AX712">
            <v>4250</v>
          </cell>
          <cell r="AY712" t="str">
            <v>RECUPERACIONES</v>
          </cell>
          <cell r="BE712">
            <v>4250</v>
          </cell>
          <cell r="BF712" t="str">
            <v>RECUPERACIONES</v>
          </cell>
          <cell r="BS712">
            <v>4250</v>
          </cell>
          <cell r="BT712" t="str">
            <v>RECUPERACIONES</v>
          </cell>
        </row>
        <row r="713">
          <cell r="A713">
            <v>425050</v>
          </cell>
          <cell r="B713" t="str">
            <v>REINTEGRO DE OTROS COSTOS</v>
          </cell>
          <cell r="H713">
            <v>425050</v>
          </cell>
          <cell r="I713" t="str">
            <v>REINTEGRO DE OTROS COSTOS</v>
          </cell>
          <cell r="O713">
            <v>425050</v>
          </cell>
          <cell r="P713" t="str">
            <v>REINTEGRO DE OTROS COSTOS</v>
          </cell>
          <cell r="V713">
            <v>425050</v>
          </cell>
          <cell r="W713" t="str">
            <v>REINTEGRO DE OTROS COSTOS</v>
          </cell>
          <cell r="AC713">
            <v>425050</v>
          </cell>
          <cell r="AD713" t="str">
            <v>REINTEGRO DE OTROS COSTOS</v>
          </cell>
          <cell r="AJ713">
            <v>425050</v>
          </cell>
          <cell r="AK713" t="str">
            <v>REINTEGRO DE OTROS COSTOS</v>
          </cell>
          <cell r="AQ713">
            <v>425050</v>
          </cell>
          <cell r="AR713" t="str">
            <v>REINTEGRO DE OTROS COSTOS</v>
          </cell>
          <cell r="AX713">
            <v>425050</v>
          </cell>
          <cell r="AY713" t="str">
            <v>REINTEGRO DE OTROS COSTOS</v>
          </cell>
          <cell r="BE713">
            <v>425050</v>
          </cell>
          <cell r="BF713" t="str">
            <v>REINTEGRO DE OTROS COSTOS</v>
          </cell>
          <cell r="BS713">
            <v>425050</v>
          </cell>
          <cell r="BT713" t="str">
            <v>REINTEGRO DE OTROS COSTOS</v>
          </cell>
        </row>
        <row r="714">
          <cell r="A714">
            <v>4255</v>
          </cell>
          <cell r="B714" t="str">
            <v>INDEMNIZACIONES</v>
          </cell>
          <cell r="H714">
            <v>4255</v>
          </cell>
          <cell r="I714" t="str">
            <v>INDEMNIZACIONES</v>
          </cell>
          <cell r="O714">
            <v>4255</v>
          </cell>
          <cell r="P714" t="str">
            <v>INDEMNIZACIONES</v>
          </cell>
          <cell r="V714">
            <v>4255</v>
          </cell>
          <cell r="W714" t="str">
            <v>INDEMNIZACIONES</v>
          </cell>
          <cell r="AC714">
            <v>4255</v>
          </cell>
          <cell r="AD714" t="str">
            <v>INDEMNIZACIONES</v>
          </cell>
          <cell r="AJ714">
            <v>4255</v>
          </cell>
          <cell r="AK714" t="str">
            <v>INDEMNIZACIONES</v>
          </cell>
          <cell r="AQ714">
            <v>4255</v>
          </cell>
          <cell r="AR714" t="str">
            <v>INDEMNIZACIONES</v>
          </cell>
          <cell r="AX714">
            <v>4255</v>
          </cell>
          <cell r="AY714" t="str">
            <v>INDEMNIZACIONES</v>
          </cell>
          <cell r="BE714">
            <v>4255</v>
          </cell>
          <cell r="BF714" t="str">
            <v>INDEMNIZACIONES</v>
          </cell>
          <cell r="BS714">
            <v>4255</v>
          </cell>
          <cell r="BT714" t="str">
            <v>INDEMNIZACIONES</v>
          </cell>
        </row>
        <row r="715">
          <cell r="A715">
            <v>4265</v>
          </cell>
          <cell r="B715" t="str">
            <v>INGRESOS DE EJERCICIOS AN</v>
          </cell>
          <cell r="H715">
            <v>4265</v>
          </cell>
          <cell r="I715" t="str">
            <v>INGRESOS DE EJERCICIOS AN</v>
          </cell>
          <cell r="O715">
            <v>4265</v>
          </cell>
          <cell r="P715" t="str">
            <v>INGRESOS DE EJERCICIOS AN</v>
          </cell>
          <cell r="V715">
            <v>4265</v>
          </cell>
          <cell r="W715" t="str">
            <v>INGRESOS DE EJERCICIOS AN</v>
          </cell>
          <cell r="AC715">
            <v>4265</v>
          </cell>
          <cell r="AD715" t="str">
            <v>INGRESOS DE EJERCICIOS AN</v>
          </cell>
          <cell r="AJ715">
            <v>4265</v>
          </cell>
          <cell r="AK715" t="str">
            <v>INGRESOS DE EJERCICIOS AN</v>
          </cell>
          <cell r="AQ715">
            <v>4265</v>
          </cell>
          <cell r="AR715" t="str">
            <v>INGRESOS DE EJERCICIOS AN</v>
          </cell>
          <cell r="AX715">
            <v>4265</v>
          </cell>
          <cell r="AY715" t="str">
            <v>INGRESOS DE EJERCICIOS AN</v>
          </cell>
          <cell r="BE715">
            <v>4265</v>
          </cell>
          <cell r="BF715" t="str">
            <v>INGRESOS DE EJERCICIOS AN</v>
          </cell>
          <cell r="BS715">
            <v>4265</v>
          </cell>
          <cell r="BT715" t="str">
            <v>INGRESOS DE EJERCICIOS AN</v>
          </cell>
        </row>
        <row r="716">
          <cell r="A716">
            <v>4275</v>
          </cell>
          <cell r="B716" t="str">
            <v>DEVOLUCIONES EN VENTAS</v>
          </cell>
          <cell r="H716">
            <v>4275</v>
          </cell>
          <cell r="I716" t="str">
            <v>DEVOLUCIONES EN VENTAS</v>
          </cell>
          <cell r="O716">
            <v>4275</v>
          </cell>
          <cell r="P716" t="str">
            <v>DEVOLUCIONES EN VENTAS</v>
          </cell>
          <cell r="V716">
            <v>4275</v>
          </cell>
          <cell r="W716" t="str">
            <v>DEVOLUCIONES EN VENTAS</v>
          </cell>
          <cell r="AC716">
            <v>4275</v>
          </cell>
          <cell r="AD716" t="str">
            <v>DEVOLUCIONES EN VENTAS</v>
          </cell>
          <cell r="AJ716">
            <v>4275</v>
          </cell>
          <cell r="AK716" t="str">
            <v>DEVOLUCIONES EN VENTAS</v>
          </cell>
          <cell r="AQ716">
            <v>4275</v>
          </cell>
          <cell r="AR716" t="str">
            <v>DEVOLUCIONES EN VENTAS</v>
          </cell>
          <cell r="AX716">
            <v>4275</v>
          </cell>
          <cell r="AY716" t="str">
            <v>DEVOLUCIONES EN VENTAS</v>
          </cell>
          <cell r="BE716">
            <v>4275</v>
          </cell>
          <cell r="BF716" t="str">
            <v>DEVOLUCIONES EN VENTAS</v>
          </cell>
          <cell r="BS716">
            <v>4275</v>
          </cell>
          <cell r="BT716" t="str">
            <v>DEVOLUCIONES EN VENTAS</v>
          </cell>
        </row>
        <row r="717">
          <cell r="A717">
            <v>4295</v>
          </cell>
          <cell r="B717" t="str">
            <v>DIVERSOS</v>
          </cell>
          <cell r="H717">
            <v>4295</v>
          </cell>
          <cell r="I717" t="str">
            <v>DIVERSOS</v>
          </cell>
          <cell r="O717">
            <v>4295</v>
          </cell>
          <cell r="P717" t="str">
            <v>DIVERSOS</v>
          </cell>
          <cell r="V717">
            <v>4295</v>
          </cell>
          <cell r="W717" t="str">
            <v>DIVERSOS</v>
          </cell>
          <cell r="AC717">
            <v>4295</v>
          </cell>
          <cell r="AD717" t="str">
            <v>DIVERSOS</v>
          </cell>
          <cell r="AJ717">
            <v>4295</v>
          </cell>
          <cell r="AK717" t="str">
            <v>DIVERSOS</v>
          </cell>
          <cell r="AQ717">
            <v>4295</v>
          </cell>
          <cell r="AR717" t="str">
            <v>DIVERSOS</v>
          </cell>
          <cell r="AX717">
            <v>4295</v>
          </cell>
          <cell r="AY717" t="str">
            <v>DIVERSOS</v>
          </cell>
          <cell r="BE717">
            <v>4295</v>
          </cell>
          <cell r="BF717" t="str">
            <v>DIVERSOS</v>
          </cell>
          <cell r="BS717">
            <v>4295</v>
          </cell>
          <cell r="BT717" t="str">
            <v>DIVERSOS</v>
          </cell>
        </row>
        <row r="718">
          <cell r="A718">
            <v>429505</v>
          </cell>
          <cell r="B718" t="str">
            <v>APROVECHAMIENTOS</v>
          </cell>
          <cell r="H718">
            <v>429505</v>
          </cell>
          <cell r="I718" t="str">
            <v>APROVECHAMIENTOS</v>
          </cell>
          <cell r="O718">
            <v>429505</v>
          </cell>
          <cell r="P718" t="str">
            <v>APROVECHAMIENTOS</v>
          </cell>
          <cell r="V718">
            <v>429505</v>
          </cell>
          <cell r="W718" t="str">
            <v>APROVECHAMIENTOS</v>
          </cell>
          <cell r="AC718">
            <v>429505</v>
          </cell>
          <cell r="AD718" t="str">
            <v>APROVECHAMIENTOS</v>
          </cell>
          <cell r="AJ718">
            <v>429505</v>
          </cell>
          <cell r="AK718" t="str">
            <v>APROVECHAMIENTOS</v>
          </cell>
          <cell r="AQ718">
            <v>429505</v>
          </cell>
          <cell r="AR718" t="str">
            <v>APROVECHAMIENTOS</v>
          </cell>
          <cell r="AX718">
            <v>429505</v>
          </cell>
          <cell r="AY718" t="str">
            <v>APROVECHAMIENTOS</v>
          </cell>
          <cell r="BE718">
            <v>429505</v>
          </cell>
          <cell r="BF718" t="str">
            <v>APROVECHAMIENTOS</v>
          </cell>
          <cell r="BS718">
            <v>429505</v>
          </cell>
          <cell r="BT718" t="str">
            <v>APROVECHAMIENTOS</v>
          </cell>
        </row>
        <row r="719">
          <cell r="A719">
            <v>42950502</v>
          </cell>
          <cell r="B719" t="str">
            <v>Seguro Hotelero</v>
          </cell>
          <cell r="H719">
            <v>42950502</v>
          </cell>
          <cell r="I719" t="str">
            <v>Seguro Hotelero</v>
          </cell>
          <cell r="O719">
            <v>42950502</v>
          </cell>
          <cell r="P719" t="str">
            <v>Seguro Hotelero</v>
          </cell>
          <cell r="V719">
            <v>42950502</v>
          </cell>
          <cell r="W719" t="str">
            <v>Seguro Hotelero</v>
          </cell>
          <cell r="AC719">
            <v>42950502</v>
          </cell>
          <cell r="AD719" t="str">
            <v>Seguro Hotelero</v>
          </cell>
          <cell r="AJ719">
            <v>42950502</v>
          </cell>
          <cell r="AK719" t="str">
            <v>Seguro Hotelero</v>
          </cell>
          <cell r="AQ719">
            <v>42950502</v>
          </cell>
          <cell r="AR719" t="str">
            <v>Seguro Hotelero</v>
          </cell>
          <cell r="AX719">
            <v>42950502</v>
          </cell>
          <cell r="AY719" t="str">
            <v>Seguro Hotelero</v>
          </cell>
          <cell r="BE719">
            <v>42950502</v>
          </cell>
          <cell r="BF719" t="str">
            <v>Seguro Hotelero</v>
          </cell>
          <cell r="BS719">
            <v>42950502</v>
          </cell>
          <cell r="BT719" t="str">
            <v>Seguro Hotelero</v>
          </cell>
        </row>
        <row r="720">
          <cell r="A720">
            <v>47</v>
          </cell>
          <cell r="B720" t="str">
            <v>AJUSTES POR INFLACION</v>
          </cell>
          <cell r="H720">
            <v>47</v>
          </cell>
          <cell r="I720" t="str">
            <v>AJUSTES POR INFLACION</v>
          </cell>
          <cell r="O720">
            <v>47</v>
          </cell>
          <cell r="P720" t="str">
            <v>AJUSTES POR INFLACION</v>
          </cell>
          <cell r="V720">
            <v>47</v>
          </cell>
          <cell r="W720" t="str">
            <v>AJUSTES POR INFLACION</v>
          </cell>
          <cell r="AC720">
            <v>47</v>
          </cell>
          <cell r="AD720" t="str">
            <v>AJUSTES POR INFLACION</v>
          </cell>
          <cell r="AJ720">
            <v>47</v>
          </cell>
          <cell r="AK720" t="str">
            <v>AJUSTES POR INFLACION</v>
          </cell>
          <cell r="AQ720">
            <v>47</v>
          </cell>
          <cell r="AR720" t="str">
            <v>AJUSTES POR INFLACION</v>
          </cell>
          <cell r="AX720">
            <v>47</v>
          </cell>
          <cell r="AY720" t="str">
            <v>AJUSTES POR INFLACION</v>
          </cell>
          <cell r="BE720">
            <v>47</v>
          </cell>
          <cell r="BF720" t="str">
            <v>AJUSTES POR INFLACION</v>
          </cell>
          <cell r="BS720">
            <v>47</v>
          </cell>
          <cell r="BT720" t="str">
            <v>AJUSTES POR INFLACION</v>
          </cell>
        </row>
        <row r="721">
          <cell r="A721">
            <v>4705</v>
          </cell>
          <cell r="B721" t="str">
            <v>CORRECCION MONETARIA</v>
          </cell>
          <cell r="H721">
            <v>4705</v>
          </cell>
          <cell r="I721" t="str">
            <v>CORRECCION MONETARIA</v>
          </cell>
          <cell r="O721">
            <v>4705</v>
          </cell>
          <cell r="P721" t="str">
            <v>CORRECCION MONETARIA</v>
          </cell>
          <cell r="V721">
            <v>4705</v>
          </cell>
          <cell r="W721" t="str">
            <v>CORRECCION MONETARIA</v>
          </cell>
          <cell r="AC721">
            <v>4705</v>
          </cell>
          <cell r="AD721" t="str">
            <v>CORRECCION MONETARIA</v>
          </cell>
          <cell r="AJ721">
            <v>4705</v>
          </cell>
          <cell r="AK721" t="str">
            <v>CORRECCION MONETARIA</v>
          </cell>
          <cell r="AQ721">
            <v>4705</v>
          </cell>
          <cell r="AR721" t="str">
            <v>CORRECCION MONETARIA</v>
          </cell>
          <cell r="AX721">
            <v>4705</v>
          </cell>
          <cell r="AY721" t="str">
            <v>CORRECCION MONETARIA</v>
          </cell>
          <cell r="BE721">
            <v>4705</v>
          </cell>
          <cell r="BF721" t="str">
            <v>CORRECCION MONETARIA</v>
          </cell>
          <cell r="BS721">
            <v>4705</v>
          </cell>
          <cell r="BT721" t="str">
            <v>CORRECCION MONETARIA</v>
          </cell>
        </row>
        <row r="722">
          <cell r="A722">
            <v>5</v>
          </cell>
          <cell r="B722" t="str">
            <v>GASTOS</v>
          </cell>
          <cell r="H722">
            <v>5</v>
          </cell>
          <cell r="I722" t="str">
            <v>GASTOS</v>
          </cell>
          <cell r="O722">
            <v>5</v>
          </cell>
          <cell r="P722" t="str">
            <v>GASTOS</v>
          </cell>
          <cell r="V722">
            <v>5</v>
          </cell>
          <cell r="W722" t="str">
            <v>GASTOS</v>
          </cell>
          <cell r="AC722">
            <v>5</v>
          </cell>
          <cell r="AD722" t="str">
            <v>GASTOS</v>
          </cell>
          <cell r="AJ722">
            <v>5</v>
          </cell>
          <cell r="AK722" t="str">
            <v>GASTOS</v>
          </cell>
          <cell r="AQ722">
            <v>5</v>
          </cell>
          <cell r="AR722" t="str">
            <v>GASTOS</v>
          </cell>
          <cell r="AX722">
            <v>5</v>
          </cell>
          <cell r="AY722" t="str">
            <v>GASTOS</v>
          </cell>
          <cell r="BE722">
            <v>5</v>
          </cell>
          <cell r="BF722" t="str">
            <v>GASTOS</v>
          </cell>
          <cell r="BS722">
            <v>5</v>
          </cell>
          <cell r="BT722" t="str">
            <v>GASTOS</v>
          </cell>
        </row>
        <row r="723">
          <cell r="A723">
            <v>51</v>
          </cell>
          <cell r="B723" t="str">
            <v>OPERACIONALES DE ADMINIST</v>
          </cell>
          <cell r="H723">
            <v>51</v>
          </cell>
          <cell r="I723" t="str">
            <v>OPERACIONALES DE ADMINIST</v>
          </cell>
          <cell r="O723">
            <v>51</v>
          </cell>
          <cell r="P723" t="str">
            <v>OPERACIONALES DE ADMINIST</v>
          </cell>
          <cell r="V723">
            <v>51</v>
          </cell>
          <cell r="W723" t="str">
            <v>OPERACIONALES DE ADMINIST</v>
          </cell>
          <cell r="AC723">
            <v>51</v>
          </cell>
          <cell r="AD723" t="str">
            <v>OPERACIONALES DE ADMINIST</v>
          </cell>
          <cell r="AJ723">
            <v>51</v>
          </cell>
          <cell r="AK723" t="str">
            <v>OPERACIONALES DE ADMINIST</v>
          </cell>
          <cell r="AQ723">
            <v>51</v>
          </cell>
          <cell r="AR723" t="str">
            <v>OPERACIONALES DE ADMINIST</v>
          </cell>
          <cell r="AX723">
            <v>51</v>
          </cell>
          <cell r="AY723" t="str">
            <v>OPERACIONALES DE ADMINIST</v>
          </cell>
          <cell r="BE723">
            <v>51</v>
          </cell>
          <cell r="BF723" t="str">
            <v>OPERACIONALES DE ADMINIST</v>
          </cell>
          <cell r="BS723">
            <v>51</v>
          </cell>
          <cell r="BT723" t="str">
            <v>OPERACIONALES DE ADMINIST</v>
          </cell>
        </row>
        <row r="724">
          <cell r="A724">
            <v>5105</v>
          </cell>
          <cell r="B724" t="str">
            <v>GASTOS DEL PERSONAL</v>
          </cell>
          <cell r="H724">
            <v>5105</v>
          </cell>
          <cell r="I724" t="str">
            <v>GASTOS DEL PERSONAL</v>
          </cell>
          <cell r="O724">
            <v>5105</v>
          </cell>
          <cell r="P724" t="str">
            <v>GASTOS DEL PERSONAL</v>
          </cell>
          <cell r="V724">
            <v>5105</v>
          </cell>
          <cell r="W724" t="str">
            <v>GASTOS DEL PERSONAL</v>
          </cell>
          <cell r="AC724">
            <v>5105</v>
          </cell>
          <cell r="AD724" t="str">
            <v>GASTOS DEL PERSONAL</v>
          </cell>
          <cell r="AJ724">
            <v>5105</v>
          </cell>
          <cell r="AK724" t="str">
            <v>GASTOS DEL PERSONAL</v>
          </cell>
          <cell r="AQ724">
            <v>5105</v>
          </cell>
          <cell r="AR724" t="str">
            <v>GASTOS DEL PERSONAL</v>
          </cell>
          <cell r="AX724">
            <v>5105</v>
          </cell>
          <cell r="AY724" t="str">
            <v>GASTOS DEL PERSONAL</v>
          </cell>
          <cell r="BE724">
            <v>5105</v>
          </cell>
          <cell r="BF724" t="str">
            <v>GASTOS DEL PERSONAL</v>
          </cell>
          <cell r="BS724">
            <v>5105</v>
          </cell>
          <cell r="BT724" t="str">
            <v>GASTOS DEL PERSONAL</v>
          </cell>
        </row>
        <row r="725">
          <cell r="A725">
            <v>510506</v>
          </cell>
          <cell r="B725" t="str">
            <v>SUELDOS</v>
          </cell>
          <cell r="H725">
            <v>510506</v>
          </cell>
          <cell r="I725" t="str">
            <v>SUELDOS</v>
          </cell>
          <cell r="O725">
            <v>510506</v>
          </cell>
          <cell r="P725" t="str">
            <v>SUELDOS</v>
          </cell>
          <cell r="V725">
            <v>510506</v>
          </cell>
          <cell r="W725" t="str">
            <v>SUELDOS</v>
          </cell>
          <cell r="AC725">
            <v>510506</v>
          </cell>
          <cell r="AD725" t="str">
            <v>SUELDOS</v>
          </cell>
          <cell r="AJ725">
            <v>510506</v>
          </cell>
          <cell r="AK725" t="str">
            <v>SUELDOS</v>
          </cell>
          <cell r="AQ725">
            <v>510506</v>
          </cell>
          <cell r="AR725" t="str">
            <v>SUELDOS</v>
          </cell>
          <cell r="AX725">
            <v>510506</v>
          </cell>
          <cell r="AY725" t="str">
            <v>SUELDOS</v>
          </cell>
          <cell r="BE725">
            <v>510506</v>
          </cell>
          <cell r="BF725" t="str">
            <v>SUELDOS</v>
          </cell>
          <cell r="BS725">
            <v>510506</v>
          </cell>
          <cell r="BT725" t="str">
            <v>SUELDOS</v>
          </cell>
        </row>
        <row r="726">
          <cell r="A726">
            <v>510515</v>
          </cell>
          <cell r="B726" t="str">
            <v>HORAS EXTRAS</v>
          </cell>
          <cell r="H726">
            <v>510515</v>
          </cell>
          <cell r="I726" t="str">
            <v>HORAS EXTRAS</v>
          </cell>
          <cell r="O726">
            <v>510515</v>
          </cell>
          <cell r="P726" t="str">
            <v>HORAS EXTRAS</v>
          </cell>
          <cell r="V726">
            <v>510515</v>
          </cell>
          <cell r="W726" t="str">
            <v>HORAS EXTRAS</v>
          </cell>
          <cell r="AC726">
            <v>510515</v>
          </cell>
          <cell r="AD726" t="str">
            <v>HORAS EXTRAS</v>
          </cell>
          <cell r="AJ726">
            <v>510515</v>
          </cell>
          <cell r="AK726" t="str">
            <v>HORAS EXTRAS</v>
          </cell>
          <cell r="AQ726">
            <v>510515</v>
          </cell>
          <cell r="AR726" t="str">
            <v>HORAS EXTRAS</v>
          </cell>
          <cell r="AX726">
            <v>510515</v>
          </cell>
          <cell r="AY726" t="str">
            <v>HORAS EXTRAS</v>
          </cell>
          <cell r="BE726">
            <v>510515</v>
          </cell>
          <cell r="BF726" t="str">
            <v>HORAS EXTRAS</v>
          </cell>
          <cell r="BS726">
            <v>510515</v>
          </cell>
          <cell r="BT726" t="str">
            <v>HORAS EXTRAS</v>
          </cell>
        </row>
        <row r="727">
          <cell r="A727">
            <v>510516</v>
          </cell>
          <cell r="B727" t="str">
            <v>RECARGOS</v>
          </cell>
          <cell r="H727">
            <v>510516</v>
          </cell>
          <cell r="I727" t="str">
            <v>RECARGOS</v>
          </cell>
          <cell r="O727">
            <v>510516</v>
          </cell>
          <cell r="P727" t="str">
            <v>RECARGOS</v>
          </cell>
          <cell r="V727">
            <v>510516</v>
          </cell>
          <cell r="W727" t="str">
            <v>RECARGOS</v>
          </cell>
          <cell r="AC727">
            <v>510516</v>
          </cell>
          <cell r="AD727" t="str">
            <v>RECARGOS</v>
          </cell>
          <cell r="AJ727">
            <v>510516</v>
          </cell>
          <cell r="AK727" t="str">
            <v>RECARGOS</v>
          </cell>
          <cell r="AQ727">
            <v>510516</v>
          </cell>
          <cell r="AR727" t="str">
            <v>RECARGOS</v>
          </cell>
          <cell r="AX727">
            <v>510516</v>
          </cell>
          <cell r="AY727" t="str">
            <v>RECARGOS</v>
          </cell>
          <cell r="BE727">
            <v>510516</v>
          </cell>
          <cell r="BF727" t="str">
            <v>RECARGOS</v>
          </cell>
          <cell r="BS727">
            <v>510516</v>
          </cell>
          <cell r="BT727" t="str">
            <v>RECARGOS</v>
          </cell>
        </row>
        <row r="728">
          <cell r="A728">
            <v>510517</v>
          </cell>
          <cell r="B728" t="str">
            <v>DOMINICALES Y FESTIVOS</v>
          </cell>
          <cell r="H728">
            <v>510517</v>
          </cell>
          <cell r="I728" t="str">
            <v>DOMINICALES Y FESTIVOS</v>
          </cell>
          <cell r="O728">
            <v>510517</v>
          </cell>
          <cell r="P728" t="str">
            <v>DOMINICALES Y FESTIVOS</v>
          </cell>
          <cell r="V728">
            <v>510517</v>
          </cell>
          <cell r="W728" t="str">
            <v>DOMINICALES Y FESTIVOS</v>
          </cell>
          <cell r="AC728">
            <v>510517</v>
          </cell>
          <cell r="AD728" t="str">
            <v>DOMINICALES Y FESTIVOS</v>
          </cell>
          <cell r="AJ728">
            <v>510517</v>
          </cell>
          <cell r="AK728" t="str">
            <v>DOMINICALES Y FESTIVOS</v>
          </cell>
          <cell r="AQ728">
            <v>510517</v>
          </cell>
          <cell r="AR728" t="str">
            <v>DOMINICALES Y FESTIVOS</v>
          </cell>
          <cell r="AX728">
            <v>510517</v>
          </cell>
          <cell r="AY728" t="str">
            <v>DOMINICALES Y FESTIVOS</v>
          </cell>
          <cell r="BE728">
            <v>510517</v>
          </cell>
          <cell r="BF728" t="str">
            <v>DOMINICALES Y FESTIVOS</v>
          </cell>
          <cell r="BS728">
            <v>510517</v>
          </cell>
          <cell r="BT728" t="str">
            <v>DOMINICALES Y FESTIVOS</v>
          </cell>
        </row>
        <row r="729">
          <cell r="A729">
            <v>510518</v>
          </cell>
          <cell r="B729" t="str">
            <v>COMISIONES</v>
          </cell>
          <cell r="H729">
            <v>510518</v>
          </cell>
          <cell r="I729" t="str">
            <v>COMISIONES</v>
          </cell>
          <cell r="O729">
            <v>510518</v>
          </cell>
          <cell r="P729" t="str">
            <v>COMISIONES</v>
          </cell>
          <cell r="V729">
            <v>510518</v>
          </cell>
          <cell r="W729" t="str">
            <v>COMISIONES</v>
          </cell>
          <cell r="AC729">
            <v>510518</v>
          </cell>
          <cell r="AD729" t="str">
            <v>COMISIONES</v>
          </cell>
          <cell r="AJ729">
            <v>510518</v>
          </cell>
          <cell r="AK729" t="str">
            <v>COMISIONES</v>
          </cell>
          <cell r="AQ729">
            <v>510518</v>
          </cell>
          <cell r="AR729" t="str">
            <v>COMISIONES</v>
          </cell>
          <cell r="AX729">
            <v>510518</v>
          </cell>
          <cell r="AY729" t="str">
            <v>COMISIONES</v>
          </cell>
          <cell r="BE729">
            <v>510518</v>
          </cell>
          <cell r="BF729" t="str">
            <v>COMISIONES</v>
          </cell>
          <cell r="BS729">
            <v>510518</v>
          </cell>
          <cell r="BT729" t="str">
            <v>COMISIONES</v>
          </cell>
        </row>
        <row r="730">
          <cell r="A730">
            <v>510524</v>
          </cell>
          <cell r="B730" t="str">
            <v>INCAPACIDADES</v>
          </cell>
          <cell r="H730">
            <v>510524</v>
          </cell>
          <cell r="I730" t="str">
            <v>INCAPACIDADES</v>
          </cell>
          <cell r="O730">
            <v>510524</v>
          </cell>
          <cell r="P730" t="str">
            <v>INCAPACIDADES</v>
          </cell>
          <cell r="V730">
            <v>510524</v>
          </cell>
          <cell r="W730" t="str">
            <v>INCAPACIDADES</v>
          </cell>
          <cell r="AC730">
            <v>510524</v>
          </cell>
          <cell r="AD730" t="str">
            <v>INCAPACIDADES</v>
          </cell>
          <cell r="AJ730">
            <v>510524</v>
          </cell>
          <cell r="AK730" t="str">
            <v>INCAPACIDADES</v>
          </cell>
          <cell r="AQ730">
            <v>510524</v>
          </cell>
          <cell r="AR730" t="str">
            <v>INCAPACIDADES</v>
          </cell>
          <cell r="AX730">
            <v>510524</v>
          </cell>
          <cell r="AY730" t="str">
            <v>INCAPACIDADES</v>
          </cell>
          <cell r="BE730">
            <v>510524</v>
          </cell>
          <cell r="BF730" t="str">
            <v>INCAPACIDADES</v>
          </cell>
          <cell r="BS730">
            <v>510524</v>
          </cell>
          <cell r="BT730" t="str">
            <v>INCAPACIDADES</v>
          </cell>
        </row>
        <row r="731">
          <cell r="A731">
            <v>510527</v>
          </cell>
          <cell r="B731" t="str">
            <v>SUBSIDIO DE TRANSPORTE</v>
          </cell>
          <cell r="H731">
            <v>510527</v>
          </cell>
          <cell r="I731" t="str">
            <v>SUBSIDIO DE TRANSPORTE</v>
          </cell>
          <cell r="O731">
            <v>510527</v>
          </cell>
          <cell r="P731" t="str">
            <v>SUBSIDIO DE TRANSPORTE</v>
          </cell>
          <cell r="V731">
            <v>510527</v>
          </cell>
          <cell r="W731" t="str">
            <v>SUBSIDIO DE TRANSPORTE</v>
          </cell>
          <cell r="AC731">
            <v>510527</v>
          </cell>
          <cell r="AD731" t="str">
            <v>SUBSIDIO DE TRANSPORTE</v>
          </cell>
          <cell r="AJ731">
            <v>510527</v>
          </cell>
          <cell r="AK731" t="str">
            <v>SUBSIDIO DE TRANSPORTE</v>
          </cell>
          <cell r="AQ731">
            <v>510527</v>
          </cell>
          <cell r="AR731" t="str">
            <v>SUBSIDIO DE TRANSPORTE</v>
          </cell>
          <cell r="AX731">
            <v>510527</v>
          </cell>
          <cell r="AY731" t="str">
            <v>SUBSIDIO DE TRANSPORTE</v>
          </cell>
          <cell r="BE731">
            <v>510527</v>
          </cell>
          <cell r="BF731" t="str">
            <v>SUBSIDIO DE TRANSPORTE</v>
          </cell>
          <cell r="BS731">
            <v>510527</v>
          </cell>
          <cell r="BT731" t="str">
            <v>SUBSIDIO DE TRANSPORTE</v>
          </cell>
        </row>
        <row r="732">
          <cell r="A732">
            <v>510530</v>
          </cell>
          <cell r="B732" t="str">
            <v>CESANTIAS</v>
          </cell>
          <cell r="H732">
            <v>510530</v>
          </cell>
          <cell r="I732" t="str">
            <v>CESANTIAS</v>
          </cell>
          <cell r="O732">
            <v>510530</v>
          </cell>
          <cell r="P732" t="str">
            <v>CESANTIAS</v>
          </cell>
          <cell r="V732">
            <v>510530</v>
          </cell>
          <cell r="W732" t="str">
            <v>CESANTIAS</v>
          </cell>
          <cell r="AC732">
            <v>510530</v>
          </cell>
          <cell r="AD732" t="str">
            <v>CESANTIAS</v>
          </cell>
          <cell r="AJ732">
            <v>510530</v>
          </cell>
          <cell r="AK732" t="str">
            <v>CESANTIAS</v>
          </cell>
          <cell r="AQ732">
            <v>510530</v>
          </cell>
          <cell r="AR732" t="str">
            <v>CESANTIAS</v>
          </cell>
          <cell r="AX732">
            <v>510530</v>
          </cell>
          <cell r="AY732" t="str">
            <v>CESANTIAS</v>
          </cell>
          <cell r="BE732">
            <v>510530</v>
          </cell>
          <cell r="BF732" t="str">
            <v>CESANTIAS</v>
          </cell>
          <cell r="BS732">
            <v>510530</v>
          </cell>
          <cell r="BT732" t="str">
            <v>CESANTIAS</v>
          </cell>
        </row>
        <row r="733">
          <cell r="A733">
            <v>510533</v>
          </cell>
          <cell r="B733" t="str">
            <v>INTERESES SOBRE CESANTIAS</v>
          </cell>
          <cell r="H733">
            <v>510533</v>
          </cell>
          <cell r="I733" t="str">
            <v>INTERESES SOBRE CESANTIAS</v>
          </cell>
          <cell r="O733">
            <v>510533</v>
          </cell>
          <cell r="P733" t="str">
            <v>INTERESES SOBRE CESANTIAS</v>
          </cell>
          <cell r="V733">
            <v>510533</v>
          </cell>
          <cell r="W733" t="str">
            <v>INTERESES SOBRE CESANTIAS</v>
          </cell>
          <cell r="AC733">
            <v>510533</v>
          </cell>
          <cell r="AD733" t="str">
            <v>INTERESES SOBRE CESANTIAS</v>
          </cell>
          <cell r="AJ733">
            <v>510533</v>
          </cell>
          <cell r="AK733" t="str">
            <v>INTERESES SOBRE CESANTIAS</v>
          </cell>
          <cell r="AQ733">
            <v>510533</v>
          </cell>
          <cell r="AR733" t="str">
            <v>INTERESES SOBRE CESANTIAS</v>
          </cell>
          <cell r="AX733">
            <v>510533</v>
          </cell>
          <cell r="AY733" t="str">
            <v>INTERESES SOBRE CESANTIAS</v>
          </cell>
          <cell r="BE733">
            <v>510533</v>
          </cell>
          <cell r="BF733" t="str">
            <v>INTERESES SOBRE CESANTIAS</v>
          </cell>
          <cell r="BS733">
            <v>510533</v>
          </cell>
          <cell r="BT733" t="str">
            <v>INTERESES SOBRE CESANTIAS</v>
          </cell>
        </row>
        <row r="734">
          <cell r="A734">
            <v>510536</v>
          </cell>
          <cell r="B734" t="str">
            <v>PRIMA DE SERVICIOS</v>
          </cell>
          <cell r="H734">
            <v>510536</v>
          </cell>
          <cell r="I734" t="str">
            <v>PRIMA DE SERVICIOS</v>
          </cell>
          <cell r="O734">
            <v>510536</v>
          </cell>
          <cell r="P734" t="str">
            <v>PRIMA DE SERVICIOS</v>
          </cell>
          <cell r="V734">
            <v>510536</v>
          </cell>
          <cell r="W734" t="str">
            <v>PRIMA DE SERVICIOS</v>
          </cell>
          <cell r="AC734">
            <v>510536</v>
          </cell>
          <cell r="AD734" t="str">
            <v>PRIMA DE SERVICIOS</v>
          </cell>
          <cell r="AJ734">
            <v>510536</v>
          </cell>
          <cell r="AK734" t="str">
            <v>PRIMA DE SERVICIOS</v>
          </cell>
          <cell r="AQ734">
            <v>510536</v>
          </cell>
          <cell r="AR734" t="str">
            <v>PRIMA DE SERVICIOS</v>
          </cell>
          <cell r="AX734">
            <v>510536</v>
          </cell>
          <cell r="AY734" t="str">
            <v>PRIMA DE SERVICIOS</v>
          </cell>
          <cell r="BE734">
            <v>510536</v>
          </cell>
          <cell r="BF734" t="str">
            <v>PRIMA DE SERVICIOS</v>
          </cell>
          <cell r="BS734">
            <v>510536</v>
          </cell>
          <cell r="BT734" t="str">
            <v>PRIMA DE SERVICIOS</v>
          </cell>
        </row>
        <row r="735">
          <cell r="A735">
            <v>510539</v>
          </cell>
          <cell r="B735" t="str">
            <v>VACACIONES</v>
          </cell>
          <cell r="H735">
            <v>510539</v>
          </cell>
          <cell r="I735" t="str">
            <v>VACACIONES</v>
          </cell>
          <cell r="O735">
            <v>510539</v>
          </cell>
          <cell r="P735" t="str">
            <v>VACACIONES</v>
          </cell>
          <cell r="V735">
            <v>510539</v>
          </cell>
          <cell r="W735" t="str">
            <v>VACACIONES</v>
          </cell>
          <cell r="AC735">
            <v>510539</v>
          </cell>
          <cell r="AD735" t="str">
            <v>VACACIONES</v>
          </cell>
          <cell r="AJ735">
            <v>510539</v>
          </cell>
          <cell r="AK735" t="str">
            <v>VACACIONES</v>
          </cell>
          <cell r="AQ735">
            <v>510539</v>
          </cell>
          <cell r="AR735" t="str">
            <v>VACACIONES</v>
          </cell>
          <cell r="AX735">
            <v>510539</v>
          </cell>
          <cell r="AY735" t="str">
            <v>VACACIONES</v>
          </cell>
          <cell r="BE735">
            <v>510539</v>
          </cell>
          <cell r="BF735" t="str">
            <v>VACACIONES</v>
          </cell>
          <cell r="BS735">
            <v>510539</v>
          </cell>
          <cell r="BT735" t="str">
            <v>VACACIONES</v>
          </cell>
        </row>
        <row r="736">
          <cell r="A736">
            <v>510545</v>
          </cell>
          <cell r="B736" t="str">
            <v>AUXILIOS</v>
          </cell>
          <cell r="H736">
            <v>510545</v>
          </cell>
          <cell r="I736" t="str">
            <v>AUXILIOS</v>
          </cell>
          <cell r="O736">
            <v>510545</v>
          </cell>
          <cell r="P736" t="str">
            <v>AUXILIOS</v>
          </cell>
          <cell r="V736">
            <v>510545</v>
          </cell>
          <cell r="W736" t="str">
            <v>AUXILIOS</v>
          </cell>
          <cell r="AC736">
            <v>510545</v>
          </cell>
          <cell r="AD736" t="str">
            <v>AUXILIOS</v>
          </cell>
          <cell r="AJ736">
            <v>510545</v>
          </cell>
          <cell r="AK736" t="str">
            <v>AUXILIOS</v>
          </cell>
          <cell r="AQ736">
            <v>510545</v>
          </cell>
          <cell r="AR736" t="str">
            <v>AUXILIOS</v>
          </cell>
          <cell r="AX736">
            <v>510545</v>
          </cell>
          <cell r="AY736" t="str">
            <v>AUXILIOS</v>
          </cell>
          <cell r="BE736">
            <v>510545</v>
          </cell>
          <cell r="BF736" t="str">
            <v>AUXILIOS</v>
          </cell>
          <cell r="BS736">
            <v>510545</v>
          </cell>
          <cell r="BT736" t="str">
            <v>AUXILIOS</v>
          </cell>
        </row>
        <row r="737">
          <cell r="A737">
            <v>51054501</v>
          </cell>
          <cell r="B737" t="str">
            <v>De Maternidad</v>
          </cell>
          <cell r="H737">
            <v>51054501</v>
          </cell>
          <cell r="I737" t="str">
            <v>De Maternidad</v>
          </cell>
          <cell r="O737">
            <v>51054501</v>
          </cell>
          <cell r="P737" t="str">
            <v>De Maternidad</v>
          </cell>
          <cell r="V737">
            <v>51054501</v>
          </cell>
          <cell r="W737" t="str">
            <v>De Maternidad</v>
          </cell>
          <cell r="AC737">
            <v>51054501</v>
          </cell>
          <cell r="AD737" t="str">
            <v>De Maternidad</v>
          </cell>
          <cell r="AJ737">
            <v>51054501</v>
          </cell>
          <cell r="AK737" t="str">
            <v>De Maternidad</v>
          </cell>
          <cell r="AQ737">
            <v>51054501</v>
          </cell>
          <cell r="AR737" t="str">
            <v>De Maternidad</v>
          </cell>
          <cell r="AX737">
            <v>51054501</v>
          </cell>
          <cell r="AY737" t="str">
            <v>De Maternidad</v>
          </cell>
          <cell r="BE737">
            <v>51054501</v>
          </cell>
          <cell r="BF737" t="str">
            <v>De Maternidad</v>
          </cell>
          <cell r="BS737">
            <v>51054501</v>
          </cell>
          <cell r="BT737" t="str">
            <v>De Maternidad</v>
          </cell>
        </row>
        <row r="738">
          <cell r="A738">
            <v>510548</v>
          </cell>
          <cell r="B738" t="str">
            <v>BONIFICACIONES</v>
          </cell>
          <cell r="H738">
            <v>510548</v>
          </cell>
          <cell r="I738" t="str">
            <v>BONIFICACIONES</v>
          </cell>
          <cell r="O738">
            <v>510548</v>
          </cell>
          <cell r="P738" t="str">
            <v>BONIFICACIONES</v>
          </cell>
          <cell r="V738">
            <v>510548</v>
          </cell>
          <cell r="W738" t="str">
            <v>BONIFICACIONES</v>
          </cell>
          <cell r="AC738">
            <v>510548</v>
          </cell>
          <cell r="AD738" t="str">
            <v>BONIFICACIONES</v>
          </cell>
          <cell r="AJ738">
            <v>510548</v>
          </cell>
          <cell r="AK738" t="str">
            <v>BONIFICACIONES</v>
          </cell>
          <cell r="AQ738">
            <v>510548</v>
          </cell>
          <cell r="AR738" t="str">
            <v>BONIFICACIONES</v>
          </cell>
          <cell r="AX738">
            <v>510548</v>
          </cell>
          <cell r="AY738" t="str">
            <v>BONIFICACIONES</v>
          </cell>
          <cell r="BE738">
            <v>510548</v>
          </cell>
          <cell r="BF738" t="str">
            <v>BONIFICACIONES</v>
          </cell>
          <cell r="BS738">
            <v>510548</v>
          </cell>
          <cell r="BT738" t="str">
            <v>BONIFICACIONES</v>
          </cell>
        </row>
        <row r="739">
          <cell r="A739">
            <v>510551</v>
          </cell>
          <cell r="B739" t="str">
            <v>DOTACION Y SUMINISTRO A T</v>
          </cell>
          <cell r="H739">
            <v>510551</v>
          </cell>
          <cell r="I739" t="str">
            <v>DOTACION Y SUMINISTRO A T</v>
          </cell>
          <cell r="O739">
            <v>510551</v>
          </cell>
          <cell r="P739" t="str">
            <v>DOTACION Y SUMINISTRO A T</v>
          </cell>
          <cell r="V739">
            <v>510551</v>
          </cell>
          <cell r="W739" t="str">
            <v>DOTACION Y SUMINISTRO A T</v>
          </cell>
          <cell r="AC739">
            <v>510551</v>
          </cell>
          <cell r="AD739" t="str">
            <v>DOTACION Y SUMINISTRO A T</v>
          </cell>
          <cell r="AJ739">
            <v>510551</v>
          </cell>
          <cell r="AK739" t="str">
            <v>DOTACION Y SUMINISTRO A T</v>
          </cell>
          <cell r="AQ739">
            <v>510551</v>
          </cell>
          <cell r="AR739" t="str">
            <v>DOTACION Y SUMINISTRO A T</v>
          </cell>
          <cell r="AX739">
            <v>510551</v>
          </cell>
          <cell r="AY739" t="str">
            <v>DOTACION Y SUMINISTRO A T</v>
          </cell>
          <cell r="BE739">
            <v>510551</v>
          </cell>
          <cell r="BF739" t="str">
            <v>DOTACION Y SUMINISTRO A T</v>
          </cell>
          <cell r="BS739">
            <v>510551</v>
          </cell>
          <cell r="BT739" t="str">
            <v>DOTACION Y SUMINISTRO A T</v>
          </cell>
        </row>
        <row r="740">
          <cell r="A740">
            <v>510568</v>
          </cell>
          <cell r="B740" t="str">
            <v>APORTES AM. RIESGOS PROFE</v>
          </cell>
          <cell r="H740">
            <v>510568</v>
          </cell>
          <cell r="I740" t="str">
            <v>APORTES AM. RIESGOS PROFE</v>
          </cell>
          <cell r="O740">
            <v>510568</v>
          </cell>
          <cell r="P740" t="str">
            <v>APORTES AM. RIESGOS PROFE</v>
          </cell>
          <cell r="V740">
            <v>510568</v>
          </cell>
          <cell r="W740" t="str">
            <v>APORTES AM. RIESGOS PROFE</v>
          </cell>
          <cell r="AC740">
            <v>510568</v>
          </cell>
          <cell r="AD740" t="str">
            <v>APORTES AM. RIESGOS PROFE</v>
          </cell>
          <cell r="AJ740">
            <v>510568</v>
          </cell>
          <cell r="AK740" t="str">
            <v>APORTES AM. RIESGOS PROFE</v>
          </cell>
          <cell r="AQ740">
            <v>510568</v>
          </cell>
          <cell r="AR740" t="str">
            <v>APORTES AM. RIESGOS PROFE</v>
          </cell>
          <cell r="AX740">
            <v>510568</v>
          </cell>
          <cell r="AY740" t="str">
            <v>APORTES AM. RIESGOS PROFE</v>
          </cell>
          <cell r="BE740">
            <v>510568</v>
          </cell>
          <cell r="BF740" t="str">
            <v>APORTES AM. RIESGOS PROFE</v>
          </cell>
          <cell r="BS740">
            <v>510568</v>
          </cell>
          <cell r="BT740" t="str">
            <v>APORTES AM. RIESGOS PROFE</v>
          </cell>
        </row>
        <row r="741">
          <cell r="A741">
            <v>510569</v>
          </cell>
          <cell r="B741" t="str">
            <v>APORTES A ENT. PROMOTORAS</v>
          </cell>
          <cell r="H741">
            <v>510569</v>
          </cell>
          <cell r="I741" t="str">
            <v>APORTES A ENT. PROMOTORAS</v>
          </cell>
          <cell r="O741">
            <v>510569</v>
          </cell>
          <cell r="P741" t="str">
            <v>APORTES A ENT. PROMOTORAS</v>
          </cell>
          <cell r="V741">
            <v>510569</v>
          </cell>
          <cell r="W741" t="str">
            <v>APORTES A ENT. PROMOTORAS</v>
          </cell>
          <cell r="AC741">
            <v>510569</v>
          </cell>
          <cell r="AD741" t="str">
            <v>APORTES A ENT. PROMOTORAS</v>
          </cell>
          <cell r="AJ741">
            <v>510569</v>
          </cell>
          <cell r="AK741" t="str">
            <v>APORTES A ENT. PROMOTORAS</v>
          </cell>
          <cell r="AQ741">
            <v>510569</v>
          </cell>
          <cell r="AR741" t="str">
            <v>APORTES A ENT. PROMOTORAS</v>
          </cell>
          <cell r="AX741">
            <v>510569</v>
          </cell>
          <cell r="AY741" t="str">
            <v>APORTES A ENT. PROMOTORAS</v>
          </cell>
          <cell r="BE741">
            <v>510569</v>
          </cell>
          <cell r="BF741" t="str">
            <v>APORTES A ENT. PROMOTORAS</v>
          </cell>
          <cell r="BS741">
            <v>510569</v>
          </cell>
          <cell r="BT741" t="str">
            <v>APORTES A ENT. PROMOTORAS</v>
          </cell>
        </row>
        <row r="742">
          <cell r="A742">
            <v>510570</v>
          </cell>
          <cell r="B742" t="str">
            <v>APORTES A FONDOS DE PENSI</v>
          </cell>
          <cell r="H742">
            <v>510570</v>
          </cell>
          <cell r="I742" t="str">
            <v>APORTES A FONDOS DE PENSI</v>
          </cell>
          <cell r="O742">
            <v>510570</v>
          </cell>
          <cell r="P742" t="str">
            <v>APORTES A FONDOS DE PENSI</v>
          </cell>
          <cell r="V742">
            <v>510570</v>
          </cell>
          <cell r="W742" t="str">
            <v>APORTES A FONDOS DE PENSI</v>
          </cell>
          <cell r="AC742">
            <v>510570</v>
          </cell>
          <cell r="AD742" t="str">
            <v>APORTES A FONDOS DE PENSI</v>
          </cell>
          <cell r="AJ742">
            <v>510570</v>
          </cell>
          <cell r="AK742" t="str">
            <v>APORTES A FONDOS DE PENSI</v>
          </cell>
          <cell r="AQ742">
            <v>510570</v>
          </cell>
          <cell r="AR742" t="str">
            <v>APORTES A FONDOS DE PENSI</v>
          </cell>
          <cell r="AX742">
            <v>510570</v>
          </cell>
          <cell r="AY742" t="str">
            <v>APORTES A FONDOS DE PENSI</v>
          </cell>
          <cell r="BE742">
            <v>510570</v>
          </cell>
          <cell r="BF742" t="str">
            <v>APORTES A FONDOS DE PENSI</v>
          </cell>
          <cell r="BS742">
            <v>510570</v>
          </cell>
          <cell r="BT742" t="str">
            <v>APORTES A FONDOS DE PENSI</v>
          </cell>
        </row>
        <row r="743">
          <cell r="A743">
            <v>510572</v>
          </cell>
          <cell r="B743" t="str">
            <v>APORTES A CAJAS DE COMP.</v>
          </cell>
          <cell r="H743">
            <v>510572</v>
          </cell>
          <cell r="I743" t="str">
            <v>APORTES A CAJAS DE COMP.</v>
          </cell>
          <cell r="O743">
            <v>510572</v>
          </cell>
          <cell r="P743" t="str">
            <v>APORTES A CAJAS DE COMP.</v>
          </cell>
          <cell r="V743">
            <v>510572</v>
          </cell>
          <cell r="W743" t="str">
            <v>APORTES A CAJAS DE COMP.</v>
          </cell>
          <cell r="AC743">
            <v>510572</v>
          </cell>
          <cell r="AD743" t="str">
            <v>APORTES A CAJAS DE COMP.</v>
          </cell>
          <cell r="AJ743">
            <v>510572</v>
          </cell>
          <cell r="AK743" t="str">
            <v>APORTES A CAJAS DE COMP.</v>
          </cell>
          <cell r="AQ743">
            <v>510572</v>
          </cell>
          <cell r="AR743" t="str">
            <v>APORTES A CAJAS DE COMP.</v>
          </cell>
          <cell r="AX743">
            <v>510572</v>
          </cell>
          <cell r="AY743" t="str">
            <v>APORTES A CAJAS DE COMP.</v>
          </cell>
          <cell r="BE743">
            <v>510572</v>
          </cell>
          <cell r="BF743" t="str">
            <v>APORTES A CAJAS DE COMP.</v>
          </cell>
          <cell r="BS743">
            <v>510572</v>
          </cell>
          <cell r="BT743" t="str">
            <v>APORTES A CAJAS DE COMP.</v>
          </cell>
        </row>
        <row r="744">
          <cell r="A744">
            <v>510575</v>
          </cell>
          <cell r="B744" t="str">
            <v>APORTES A I.C.B.F.</v>
          </cell>
          <cell r="H744">
            <v>510575</v>
          </cell>
          <cell r="I744" t="str">
            <v>APORTES A I.C.B.F.</v>
          </cell>
          <cell r="O744">
            <v>510575</v>
          </cell>
          <cell r="P744" t="str">
            <v>APORTES A I.C.B.F.</v>
          </cell>
          <cell r="V744">
            <v>510575</v>
          </cell>
          <cell r="W744" t="str">
            <v>APORTES A I.C.B.F.</v>
          </cell>
          <cell r="AC744">
            <v>510575</v>
          </cell>
          <cell r="AD744" t="str">
            <v>APORTES A I.C.B.F.</v>
          </cell>
          <cell r="AJ744">
            <v>510575</v>
          </cell>
          <cell r="AK744" t="str">
            <v>APORTES A I.C.B.F.</v>
          </cell>
          <cell r="AQ744">
            <v>510575</v>
          </cell>
          <cell r="AR744" t="str">
            <v>APORTES A I.C.B.F.</v>
          </cell>
          <cell r="AX744">
            <v>510575</v>
          </cell>
          <cell r="AY744" t="str">
            <v>APORTES A I.C.B.F.</v>
          </cell>
          <cell r="BE744">
            <v>510575</v>
          </cell>
          <cell r="BF744" t="str">
            <v>APORTES A I.C.B.F.</v>
          </cell>
          <cell r="BS744">
            <v>510575</v>
          </cell>
          <cell r="BT744" t="str">
            <v>APORTES A I.C.B.F.</v>
          </cell>
        </row>
        <row r="745">
          <cell r="A745">
            <v>510578</v>
          </cell>
          <cell r="B745" t="str">
            <v>SENA</v>
          </cell>
          <cell r="H745">
            <v>510578</v>
          </cell>
          <cell r="I745" t="str">
            <v>SENA</v>
          </cell>
          <cell r="O745">
            <v>510578</v>
          </cell>
          <cell r="P745" t="str">
            <v>SENA</v>
          </cell>
          <cell r="V745">
            <v>510578</v>
          </cell>
          <cell r="W745" t="str">
            <v>SENA</v>
          </cell>
          <cell r="AC745">
            <v>510578</v>
          </cell>
          <cell r="AD745" t="str">
            <v>SENA</v>
          </cell>
          <cell r="AJ745">
            <v>510578</v>
          </cell>
          <cell r="AK745" t="str">
            <v>SENA</v>
          </cell>
          <cell r="AQ745">
            <v>510578</v>
          </cell>
          <cell r="AR745" t="str">
            <v>SENA</v>
          </cell>
          <cell r="AX745">
            <v>510578</v>
          </cell>
          <cell r="AY745" t="str">
            <v>SENA</v>
          </cell>
          <cell r="BE745">
            <v>510578</v>
          </cell>
          <cell r="BF745" t="str">
            <v>SENA</v>
          </cell>
          <cell r="BS745">
            <v>510578</v>
          </cell>
          <cell r="BT745" t="str">
            <v>SENA</v>
          </cell>
        </row>
        <row r="746">
          <cell r="A746">
            <v>51057801</v>
          </cell>
          <cell r="B746" t="str">
            <v>Aportes al SENA</v>
          </cell>
          <cell r="H746">
            <v>51057801</v>
          </cell>
          <cell r="I746" t="str">
            <v>Aportes al SENA</v>
          </cell>
          <cell r="O746">
            <v>51057801</v>
          </cell>
          <cell r="P746" t="str">
            <v>Aportes al SENA</v>
          </cell>
          <cell r="V746">
            <v>51057801</v>
          </cell>
          <cell r="W746" t="str">
            <v>Aportes al SENA</v>
          </cell>
          <cell r="AC746">
            <v>51057801</v>
          </cell>
          <cell r="AD746" t="str">
            <v>Aportes al SENA</v>
          </cell>
          <cell r="AJ746">
            <v>51057801</v>
          </cell>
          <cell r="AK746" t="str">
            <v>Aportes al SENA</v>
          </cell>
          <cell r="AQ746">
            <v>51057801</v>
          </cell>
          <cell r="AR746" t="str">
            <v>Aportes al SENA</v>
          </cell>
          <cell r="AX746">
            <v>51057801</v>
          </cell>
          <cell r="AY746" t="str">
            <v>Aportes al SENA</v>
          </cell>
          <cell r="BE746">
            <v>51057801</v>
          </cell>
          <cell r="BF746" t="str">
            <v>Aportes al SENA</v>
          </cell>
          <cell r="BS746">
            <v>51057801</v>
          </cell>
          <cell r="BT746" t="str">
            <v>Aportes al SENA</v>
          </cell>
        </row>
        <row r="747">
          <cell r="A747">
            <v>51057802</v>
          </cell>
          <cell r="B747" t="str">
            <v>Aportes Fondo Apoyo y Sos</v>
          </cell>
          <cell r="H747">
            <v>51057802</v>
          </cell>
          <cell r="I747" t="str">
            <v>Aportes Fondo Apoyo y Sos</v>
          </cell>
          <cell r="O747">
            <v>51057802</v>
          </cell>
          <cell r="P747" t="str">
            <v>Aportes Fondo Apoyo y Sos</v>
          </cell>
          <cell r="V747">
            <v>51057802</v>
          </cell>
          <cell r="W747" t="str">
            <v>Aportes Fondo Apoyo y Sos</v>
          </cell>
          <cell r="AC747">
            <v>51057802</v>
          </cell>
          <cell r="AD747" t="str">
            <v>Aportes Fondo Apoyo y Sos</v>
          </cell>
          <cell r="AJ747">
            <v>51057802</v>
          </cell>
          <cell r="AK747" t="str">
            <v>Aportes Fondo Apoyo y Sos</v>
          </cell>
          <cell r="AQ747">
            <v>51057802</v>
          </cell>
          <cell r="AR747" t="str">
            <v>Aportes Fondo Apoyo y Sos</v>
          </cell>
          <cell r="AX747">
            <v>51057802</v>
          </cell>
          <cell r="AY747" t="str">
            <v>Aportes Fondo Apoyo y Sos</v>
          </cell>
          <cell r="BE747">
            <v>51057802</v>
          </cell>
          <cell r="BF747" t="str">
            <v>Aportes Fondo Apoyo y Sos</v>
          </cell>
          <cell r="BS747">
            <v>51057802</v>
          </cell>
          <cell r="BT747" t="str">
            <v>Aportes Fondo Apoyo y Sos</v>
          </cell>
        </row>
        <row r="748">
          <cell r="A748">
            <v>510584</v>
          </cell>
          <cell r="B748" t="str">
            <v>GASTOS MEDICOS Y DROGAS</v>
          </cell>
          <cell r="H748">
            <v>510584</v>
          </cell>
          <cell r="I748" t="str">
            <v>GASTOS MEDICOS Y DROGAS</v>
          </cell>
          <cell r="O748">
            <v>510584</v>
          </cell>
          <cell r="P748" t="str">
            <v>GASTOS MEDICOS Y DROGAS</v>
          </cell>
          <cell r="V748">
            <v>510584</v>
          </cell>
          <cell r="W748" t="str">
            <v>GASTOS MEDICOS Y DROGAS</v>
          </cell>
          <cell r="AC748">
            <v>510584</v>
          </cell>
          <cell r="AD748" t="str">
            <v>GASTOS MEDICOS Y DROGAS</v>
          </cell>
          <cell r="AJ748">
            <v>510584</v>
          </cell>
          <cell r="AK748" t="str">
            <v>GASTOS MEDICOS Y DROGAS</v>
          </cell>
          <cell r="AQ748">
            <v>510584</v>
          </cell>
          <cell r="AR748" t="str">
            <v>GASTOS MEDICOS Y DROGAS</v>
          </cell>
          <cell r="AX748">
            <v>510584</v>
          </cell>
          <cell r="AY748" t="str">
            <v>GASTOS MEDICOS Y DROGAS</v>
          </cell>
          <cell r="BE748">
            <v>510584</v>
          </cell>
          <cell r="BF748" t="str">
            <v>GASTOS MEDICOS Y DROGAS</v>
          </cell>
          <cell r="BS748">
            <v>510584</v>
          </cell>
          <cell r="BT748" t="str">
            <v>GASTOS MEDICOS Y DROGAS</v>
          </cell>
        </row>
        <row r="749">
          <cell r="A749">
            <v>5110</v>
          </cell>
          <cell r="B749" t="str">
            <v>HONORARIOS</v>
          </cell>
          <cell r="H749">
            <v>5110</v>
          </cell>
          <cell r="I749" t="str">
            <v>HONORARIOS</v>
          </cell>
          <cell r="O749">
            <v>5110</v>
          </cell>
          <cell r="P749" t="str">
            <v>HONORARIOS</v>
          </cell>
          <cell r="V749">
            <v>5110</v>
          </cell>
          <cell r="W749" t="str">
            <v>HONORARIOS</v>
          </cell>
          <cell r="AC749">
            <v>5110</v>
          </cell>
          <cell r="AD749" t="str">
            <v>HONORARIOS</v>
          </cell>
          <cell r="AJ749">
            <v>5110</v>
          </cell>
          <cell r="AK749" t="str">
            <v>HONORARIOS</v>
          </cell>
          <cell r="AQ749">
            <v>5110</v>
          </cell>
          <cell r="AR749" t="str">
            <v>HONORARIOS</v>
          </cell>
          <cell r="AX749">
            <v>5110</v>
          </cell>
          <cell r="AY749" t="str">
            <v>HONORARIOS</v>
          </cell>
          <cell r="BE749">
            <v>5110</v>
          </cell>
          <cell r="BF749" t="str">
            <v>HONORARIOS</v>
          </cell>
          <cell r="BS749">
            <v>5110</v>
          </cell>
          <cell r="BT749" t="str">
            <v>HONORARIOS</v>
          </cell>
        </row>
        <row r="750">
          <cell r="A750">
            <v>511010</v>
          </cell>
          <cell r="B750" t="str">
            <v>REVISORIA FISCAL</v>
          </cell>
          <cell r="H750">
            <v>511010</v>
          </cell>
          <cell r="I750" t="str">
            <v>REVISORIA FISCAL</v>
          </cell>
          <cell r="O750">
            <v>511010</v>
          </cell>
          <cell r="P750" t="str">
            <v>REVISORIA FISCAL</v>
          </cell>
          <cell r="V750">
            <v>511010</v>
          </cell>
          <cell r="W750" t="str">
            <v>REVISORIA FISCAL</v>
          </cell>
          <cell r="AC750">
            <v>511010</v>
          </cell>
          <cell r="AD750" t="str">
            <v>REVISORIA FISCAL</v>
          </cell>
          <cell r="AJ750">
            <v>511010</v>
          </cell>
          <cell r="AK750" t="str">
            <v>REVISORIA FISCAL</v>
          </cell>
          <cell r="AQ750">
            <v>511010</v>
          </cell>
          <cell r="AR750" t="str">
            <v>REVISORIA FISCAL</v>
          </cell>
          <cell r="AX750">
            <v>511010</v>
          </cell>
          <cell r="AY750" t="str">
            <v>REVISORIA FISCAL</v>
          </cell>
          <cell r="BE750">
            <v>511010</v>
          </cell>
          <cell r="BF750" t="str">
            <v>REVISORIA FISCAL</v>
          </cell>
          <cell r="BS750">
            <v>511010</v>
          </cell>
          <cell r="BT750" t="str">
            <v>REVISORIA FISCAL</v>
          </cell>
        </row>
        <row r="751">
          <cell r="A751">
            <v>511025</v>
          </cell>
          <cell r="B751" t="str">
            <v>ASESORIA JURIDICA</v>
          </cell>
          <cell r="H751">
            <v>511025</v>
          </cell>
          <cell r="I751" t="str">
            <v>ASESORIA JURIDICA</v>
          </cell>
          <cell r="O751">
            <v>511025</v>
          </cell>
          <cell r="P751" t="str">
            <v>ASESORIA JURIDICA</v>
          </cell>
          <cell r="V751">
            <v>511025</v>
          </cell>
          <cell r="W751" t="str">
            <v>ASESORIA JURIDICA</v>
          </cell>
          <cell r="AC751">
            <v>511025</v>
          </cell>
          <cell r="AD751" t="str">
            <v>ASESORIA JURIDICA</v>
          </cell>
          <cell r="AJ751">
            <v>511025</v>
          </cell>
          <cell r="AK751" t="str">
            <v>ASESORIA JURIDICA</v>
          </cell>
          <cell r="AQ751">
            <v>511025</v>
          </cell>
          <cell r="AR751" t="str">
            <v>ASESORIA JURIDICA</v>
          </cell>
          <cell r="AX751">
            <v>511025</v>
          </cell>
          <cell r="AY751" t="str">
            <v>ASESORIA JURIDICA</v>
          </cell>
          <cell r="BE751">
            <v>511025</v>
          </cell>
          <cell r="BF751" t="str">
            <v>ASESORIA JURIDICA</v>
          </cell>
          <cell r="BS751">
            <v>511025</v>
          </cell>
          <cell r="BT751" t="str">
            <v>ASESORIA JURIDICA</v>
          </cell>
        </row>
        <row r="752">
          <cell r="A752">
            <v>511095</v>
          </cell>
          <cell r="B752" t="str">
            <v>OTROS</v>
          </cell>
          <cell r="H752">
            <v>511095</v>
          </cell>
          <cell r="I752" t="str">
            <v>OTROS</v>
          </cell>
          <cell r="O752">
            <v>511095</v>
          </cell>
          <cell r="P752" t="str">
            <v>OTROS</v>
          </cell>
          <cell r="V752">
            <v>511095</v>
          </cell>
          <cell r="W752" t="str">
            <v>OTROS</v>
          </cell>
          <cell r="AC752">
            <v>511095</v>
          </cell>
          <cell r="AD752" t="str">
            <v>OTROS</v>
          </cell>
          <cell r="AJ752">
            <v>511095</v>
          </cell>
          <cell r="AK752" t="str">
            <v>OTROS</v>
          </cell>
          <cell r="AQ752">
            <v>511095</v>
          </cell>
          <cell r="AR752" t="str">
            <v>OTROS</v>
          </cell>
          <cell r="AX752">
            <v>511095</v>
          </cell>
          <cell r="AY752" t="str">
            <v>OTROS</v>
          </cell>
          <cell r="BE752">
            <v>511095</v>
          </cell>
          <cell r="BF752" t="str">
            <v>OTROS</v>
          </cell>
          <cell r="BS752">
            <v>511095</v>
          </cell>
          <cell r="BT752" t="str">
            <v>OTROS</v>
          </cell>
        </row>
        <row r="753">
          <cell r="A753">
            <v>5115</v>
          </cell>
          <cell r="B753" t="str">
            <v>IMPUESTOS</v>
          </cell>
          <cell r="H753">
            <v>5115</v>
          </cell>
          <cell r="I753" t="str">
            <v>IMPUESTOS</v>
          </cell>
          <cell r="O753">
            <v>5115</v>
          </cell>
          <cell r="P753" t="str">
            <v>IMPUESTOS</v>
          </cell>
          <cell r="V753">
            <v>5115</v>
          </cell>
          <cell r="W753" t="str">
            <v>IMPUESTOS</v>
          </cell>
          <cell r="AC753">
            <v>5115</v>
          </cell>
          <cell r="AD753" t="str">
            <v>IMPUESTOS</v>
          </cell>
          <cell r="AJ753">
            <v>5115</v>
          </cell>
          <cell r="AK753" t="str">
            <v>IMPUESTOS</v>
          </cell>
          <cell r="AQ753">
            <v>5115</v>
          </cell>
          <cell r="AR753" t="str">
            <v>IMPUESTOS</v>
          </cell>
          <cell r="AX753">
            <v>5115</v>
          </cell>
          <cell r="AY753" t="str">
            <v>IMPUESTOS</v>
          </cell>
          <cell r="BE753">
            <v>5115</v>
          </cell>
          <cell r="BF753" t="str">
            <v>IMPUESTOS</v>
          </cell>
          <cell r="BS753">
            <v>5115</v>
          </cell>
          <cell r="BT753" t="str">
            <v>IMPUESTOS</v>
          </cell>
        </row>
        <row r="754">
          <cell r="A754">
            <v>511505</v>
          </cell>
          <cell r="B754" t="str">
            <v>INDUSTRIA Y COMERCIO</v>
          </cell>
          <cell r="H754">
            <v>511505</v>
          </cell>
          <cell r="I754" t="str">
            <v>INDUSTRIA Y COMERCIO</v>
          </cell>
          <cell r="O754">
            <v>511505</v>
          </cell>
          <cell r="P754" t="str">
            <v>INDUSTRIA Y COMERCIO</v>
          </cell>
          <cell r="V754">
            <v>511505</v>
          </cell>
          <cell r="W754" t="str">
            <v>INDUSTRIA Y COMERCIO</v>
          </cell>
          <cell r="AC754">
            <v>511505</v>
          </cell>
          <cell r="AD754" t="str">
            <v>INDUSTRIA Y COMERCIO</v>
          </cell>
          <cell r="AJ754">
            <v>511505</v>
          </cell>
          <cell r="AK754" t="str">
            <v>INDUSTRIA Y COMERCIO</v>
          </cell>
          <cell r="AQ754">
            <v>511505</v>
          </cell>
          <cell r="AR754" t="str">
            <v>INDUSTRIA Y COMERCIO</v>
          </cell>
          <cell r="AX754">
            <v>511505</v>
          </cell>
          <cell r="AY754" t="str">
            <v>INDUSTRIA Y COMERCIO</v>
          </cell>
          <cell r="BE754">
            <v>511505</v>
          </cell>
          <cell r="BF754" t="str">
            <v>INDUSTRIA Y COMERCIO</v>
          </cell>
          <cell r="BS754">
            <v>511505</v>
          </cell>
          <cell r="BT754" t="str">
            <v>INDUSTRIA Y COMERCIO</v>
          </cell>
        </row>
        <row r="755">
          <cell r="A755">
            <v>511515</v>
          </cell>
          <cell r="B755" t="str">
            <v>A LA PROPIEDAD RAIZ</v>
          </cell>
          <cell r="H755">
            <v>511515</v>
          </cell>
          <cell r="I755" t="str">
            <v>A LA PROPIEDAD RAIZ</v>
          </cell>
          <cell r="O755">
            <v>511515</v>
          </cell>
          <cell r="P755" t="str">
            <v>A LA PROPIEDAD RAIZ</v>
          </cell>
          <cell r="V755">
            <v>511515</v>
          </cell>
          <cell r="W755" t="str">
            <v>A LA PROPIEDAD RAIZ</v>
          </cell>
          <cell r="AC755">
            <v>511515</v>
          </cell>
          <cell r="AD755" t="str">
            <v>A LA PROPIEDAD RAIZ</v>
          </cell>
          <cell r="AJ755">
            <v>511515</v>
          </cell>
          <cell r="AK755" t="str">
            <v>A LA PROPIEDAD RAIZ</v>
          </cell>
          <cell r="AQ755">
            <v>511515</v>
          </cell>
          <cell r="AR755" t="str">
            <v>A LA PROPIEDAD RAIZ</v>
          </cell>
          <cell r="AX755">
            <v>511515</v>
          </cell>
          <cell r="AY755" t="str">
            <v>A LA PROPIEDAD RAIZ</v>
          </cell>
          <cell r="BE755">
            <v>511515</v>
          </cell>
          <cell r="BF755" t="str">
            <v>A LA PROPIEDAD RAIZ</v>
          </cell>
          <cell r="BS755">
            <v>511515</v>
          </cell>
          <cell r="BT755" t="str">
            <v>A LA PROPIEDAD RAIZ</v>
          </cell>
        </row>
        <row r="756">
          <cell r="A756">
            <v>511525</v>
          </cell>
          <cell r="B756" t="str">
            <v>DE VALORIZACION</v>
          </cell>
          <cell r="H756">
            <v>511525</v>
          </cell>
          <cell r="I756" t="str">
            <v>DE VALORIZACION</v>
          </cell>
          <cell r="O756">
            <v>511525</v>
          </cell>
          <cell r="P756" t="str">
            <v>DE VALORIZACION</v>
          </cell>
          <cell r="V756">
            <v>511525</v>
          </cell>
          <cell r="W756" t="str">
            <v>DE VALORIZACION</v>
          </cell>
          <cell r="AC756">
            <v>511525</v>
          </cell>
          <cell r="AD756" t="str">
            <v>DE VALORIZACION</v>
          </cell>
          <cell r="AJ756">
            <v>511525</v>
          </cell>
          <cell r="AK756" t="str">
            <v>DE VALORIZACION</v>
          </cell>
          <cell r="AQ756">
            <v>511525</v>
          </cell>
          <cell r="AR756" t="str">
            <v>DE VALORIZACION</v>
          </cell>
          <cell r="AX756">
            <v>511525</v>
          </cell>
          <cell r="AY756" t="str">
            <v>DE VALORIZACION</v>
          </cell>
          <cell r="BE756">
            <v>511525</v>
          </cell>
          <cell r="BF756" t="str">
            <v>DE VALORIZACION</v>
          </cell>
          <cell r="BS756">
            <v>511525</v>
          </cell>
          <cell r="BT756" t="str">
            <v>DE VALORIZACION</v>
          </cell>
        </row>
        <row r="757">
          <cell r="A757">
            <v>511540</v>
          </cell>
          <cell r="B757" t="str">
            <v>DE VEHICULOS</v>
          </cell>
          <cell r="H757">
            <v>511540</v>
          </cell>
          <cell r="I757" t="str">
            <v>DE VEHICULOS</v>
          </cell>
          <cell r="O757">
            <v>511540</v>
          </cell>
          <cell r="P757" t="str">
            <v>DE VEHICULOS</v>
          </cell>
          <cell r="V757">
            <v>511540</v>
          </cell>
          <cell r="W757" t="str">
            <v>DE VEHICULOS</v>
          </cell>
          <cell r="AC757">
            <v>511540</v>
          </cell>
          <cell r="AD757" t="str">
            <v>DE VEHICULOS</v>
          </cell>
          <cell r="AJ757">
            <v>511540</v>
          </cell>
          <cell r="AK757" t="str">
            <v>DE VEHICULOS</v>
          </cell>
          <cell r="AQ757">
            <v>511540</v>
          </cell>
          <cell r="AR757" t="str">
            <v>DE VEHICULOS</v>
          </cell>
          <cell r="AX757">
            <v>511540</v>
          </cell>
          <cell r="AY757" t="str">
            <v>DE VEHICULOS</v>
          </cell>
          <cell r="BE757">
            <v>511540</v>
          </cell>
          <cell r="BF757" t="str">
            <v>DE VEHICULOS</v>
          </cell>
          <cell r="BS757">
            <v>511540</v>
          </cell>
          <cell r="BT757" t="str">
            <v>DE VEHICULOS</v>
          </cell>
        </row>
        <row r="758">
          <cell r="A758">
            <v>511570</v>
          </cell>
          <cell r="B758" t="str">
            <v>IVA DESCONTABLE</v>
          </cell>
          <cell r="H758">
            <v>511570</v>
          </cell>
          <cell r="I758" t="str">
            <v>IVA DESCONTABLE</v>
          </cell>
          <cell r="O758">
            <v>511570</v>
          </cell>
          <cell r="P758" t="str">
            <v>IVA DESCONTABLE</v>
          </cell>
          <cell r="V758">
            <v>511570</v>
          </cell>
          <cell r="W758" t="str">
            <v>IVA DESCONTABLE</v>
          </cell>
          <cell r="AC758">
            <v>511570</v>
          </cell>
          <cell r="AD758" t="str">
            <v>IVA DESCONTABLE</v>
          </cell>
          <cell r="AJ758">
            <v>511570</v>
          </cell>
          <cell r="AK758" t="str">
            <v>IVA DESCONTABLE</v>
          </cell>
          <cell r="AQ758">
            <v>511570</v>
          </cell>
          <cell r="AR758" t="str">
            <v>IVA DESCONTABLE</v>
          </cell>
          <cell r="AX758">
            <v>511570</v>
          </cell>
          <cell r="AY758" t="str">
            <v>IVA DESCONTABLE</v>
          </cell>
          <cell r="BE758">
            <v>511570</v>
          </cell>
          <cell r="BF758" t="str">
            <v>IVA DESCONTABLE</v>
          </cell>
          <cell r="BS758">
            <v>511570</v>
          </cell>
          <cell r="BT758" t="str">
            <v>IVA DESCONTABLE</v>
          </cell>
        </row>
        <row r="759">
          <cell r="A759">
            <v>5120</v>
          </cell>
          <cell r="B759" t="str">
            <v>ARRENDAMIENTOS</v>
          </cell>
          <cell r="H759">
            <v>5120</v>
          </cell>
          <cell r="I759" t="str">
            <v>ARRENDAMIENTOS</v>
          </cell>
          <cell r="O759">
            <v>5120</v>
          </cell>
          <cell r="P759" t="str">
            <v>ARRENDAMIENTOS</v>
          </cell>
          <cell r="V759">
            <v>5120</v>
          </cell>
          <cell r="W759" t="str">
            <v>ARRENDAMIENTOS</v>
          </cell>
          <cell r="AC759">
            <v>5120</v>
          </cell>
          <cell r="AD759" t="str">
            <v>ARRENDAMIENTOS</v>
          </cell>
          <cell r="AJ759">
            <v>5120</v>
          </cell>
          <cell r="AK759" t="str">
            <v>ARRENDAMIENTOS</v>
          </cell>
          <cell r="AQ759">
            <v>5120</v>
          </cell>
          <cell r="AR759" t="str">
            <v>ARRENDAMIENTOS</v>
          </cell>
          <cell r="AX759">
            <v>5120</v>
          </cell>
          <cell r="AY759" t="str">
            <v>ARRENDAMIENTOS</v>
          </cell>
          <cell r="BE759">
            <v>5120</v>
          </cell>
          <cell r="BF759" t="str">
            <v>ARRENDAMIENTOS</v>
          </cell>
          <cell r="BS759">
            <v>5120</v>
          </cell>
          <cell r="BT759" t="str">
            <v>ARRENDAMIENTOS</v>
          </cell>
        </row>
        <row r="760">
          <cell r="A760">
            <v>512010</v>
          </cell>
          <cell r="B760" t="str">
            <v>CONSTRUCCIONES Y EDIFICAC</v>
          </cell>
          <cell r="H760">
            <v>512010</v>
          </cell>
          <cell r="I760" t="str">
            <v>CONSTRUCCIONES Y EDIFICAC</v>
          </cell>
          <cell r="O760">
            <v>512010</v>
          </cell>
          <cell r="P760" t="str">
            <v>CONSTRUCCIONES Y EDIFICAC</v>
          </cell>
          <cell r="V760">
            <v>512010</v>
          </cell>
          <cell r="W760" t="str">
            <v>CONSTRUCCIONES Y EDIFICAC</v>
          </cell>
          <cell r="AC760">
            <v>512010</v>
          </cell>
          <cell r="AD760" t="str">
            <v>CONSTRUCCIONES Y EDIFICAC</v>
          </cell>
          <cell r="AJ760">
            <v>512010</v>
          </cell>
          <cell r="AK760" t="str">
            <v>CONSTRUCCIONES Y EDIFICAC</v>
          </cell>
          <cell r="AQ760">
            <v>512010</v>
          </cell>
          <cell r="AR760" t="str">
            <v>CONSTRUCCIONES Y EDIFICAC</v>
          </cell>
          <cell r="AX760">
            <v>512010</v>
          </cell>
          <cell r="AY760" t="str">
            <v>CONSTRUCCIONES Y EDIFICAC</v>
          </cell>
          <cell r="BE760">
            <v>512010</v>
          </cell>
          <cell r="BF760" t="str">
            <v>CONSTRUCCIONES Y EDIFICAC</v>
          </cell>
          <cell r="BS760">
            <v>512010</v>
          </cell>
          <cell r="BT760" t="str">
            <v>CONSTRUCCIONES Y EDIFICAC</v>
          </cell>
        </row>
        <row r="761">
          <cell r="A761">
            <v>512015</v>
          </cell>
          <cell r="B761" t="str">
            <v>MAQUINARIA Y EQUIPO</v>
          </cell>
          <cell r="H761">
            <v>512015</v>
          </cell>
          <cell r="I761" t="str">
            <v>MAQUINARIA Y EQUIPO</v>
          </cell>
          <cell r="O761">
            <v>512015</v>
          </cell>
          <cell r="P761" t="str">
            <v>MAQUINARIA Y EQUIPO</v>
          </cell>
          <cell r="V761">
            <v>512015</v>
          </cell>
          <cell r="W761" t="str">
            <v>MAQUINARIA Y EQUIPO</v>
          </cell>
          <cell r="AC761">
            <v>512015</v>
          </cell>
          <cell r="AD761" t="str">
            <v>MAQUINARIA Y EQUIPO</v>
          </cell>
          <cell r="AJ761">
            <v>512015</v>
          </cell>
          <cell r="AK761" t="str">
            <v>MAQUINARIA Y EQUIPO</v>
          </cell>
          <cell r="AQ761">
            <v>512015</v>
          </cell>
          <cell r="AR761" t="str">
            <v>MAQUINARIA Y EQUIPO</v>
          </cell>
          <cell r="AX761">
            <v>512015</v>
          </cell>
          <cell r="AY761" t="str">
            <v>MAQUINARIA Y EQUIPO</v>
          </cell>
          <cell r="BE761">
            <v>512015</v>
          </cell>
          <cell r="BF761" t="str">
            <v>MAQUINARIA Y EQUIPO</v>
          </cell>
          <cell r="BS761">
            <v>512015</v>
          </cell>
          <cell r="BT761" t="str">
            <v>MAQUINARIA Y EQUIPO</v>
          </cell>
        </row>
        <row r="762">
          <cell r="A762">
            <v>512025</v>
          </cell>
          <cell r="B762" t="str">
            <v>EQUIPO DE COMPUTACION Y C</v>
          </cell>
          <cell r="H762">
            <v>512025</v>
          </cell>
          <cell r="I762" t="str">
            <v>EQUIPO DE COMPUTACION Y C</v>
          </cell>
          <cell r="O762">
            <v>512025</v>
          </cell>
          <cell r="P762" t="str">
            <v>EQUIPO DE COMPUTACION Y C</v>
          </cell>
          <cell r="V762">
            <v>512025</v>
          </cell>
          <cell r="W762" t="str">
            <v>EQUIPO DE COMPUTACION Y C</v>
          </cell>
          <cell r="AC762">
            <v>512025</v>
          </cell>
          <cell r="AD762" t="str">
            <v>EQUIPO DE COMPUTACION Y C</v>
          </cell>
          <cell r="AJ762">
            <v>512025</v>
          </cell>
          <cell r="AK762" t="str">
            <v>EQUIPO DE COMPUTACION Y C</v>
          </cell>
          <cell r="AQ762">
            <v>512025</v>
          </cell>
          <cell r="AR762" t="str">
            <v>EQUIPO DE COMPUTACION Y C</v>
          </cell>
          <cell r="AX762">
            <v>512025</v>
          </cell>
          <cell r="AY762" t="str">
            <v>EQUIPO DE COMPUTACION Y C</v>
          </cell>
          <cell r="BE762">
            <v>512025</v>
          </cell>
          <cell r="BF762" t="str">
            <v>EQUIPO DE COMPUTACION Y C</v>
          </cell>
          <cell r="BS762">
            <v>512025</v>
          </cell>
          <cell r="BT762" t="str">
            <v>EQUIPO DE COMPUTACION Y C</v>
          </cell>
        </row>
        <row r="763">
          <cell r="A763">
            <v>512035</v>
          </cell>
          <cell r="B763" t="str">
            <v>ALQUILER EQUIPO DE HOTELE</v>
          </cell>
          <cell r="H763">
            <v>512035</v>
          </cell>
          <cell r="I763" t="str">
            <v>ALQUILER EQUIPO DE HOTELE</v>
          </cell>
          <cell r="O763">
            <v>512035</v>
          </cell>
          <cell r="P763" t="str">
            <v>ALQUILER EQUIPO DE HOTELE</v>
          </cell>
          <cell r="V763">
            <v>512035</v>
          </cell>
          <cell r="W763" t="str">
            <v>ALQUILER EQUIPO DE HOTELE</v>
          </cell>
          <cell r="AC763">
            <v>512035</v>
          </cell>
          <cell r="AD763" t="str">
            <v>ALQUILER EQUIPO DE HOTELE</v>
          </cell>
          <cell r="AJ763">
            <v>512035</v>
          </cell>
          <cell r="AK763" t="str">
            <v>ALQUILER EQUIPO DE HOTELE</v>
          </cell>
          <cell r="AQ763">
            <v>512035</v>
          </cell>
          <cell r="AR763" t="str">
            <v>ALQUILER EQUIPO DE HOTELE</v>
          </cell>
          <cell r="AX763">
            <v>512035</v>
          </cell>
          <cell r="AY763" t="str">
            <v>ALQUILER EQUIPO DE HOTELE</v>
          </cell>
          <cell r="BE763">
            <v>512035</v>
          </cell>
          <cell r="BF763" t="str">
            <v>ALQUILER EQUIPO DE HOTELE</v>
          </cell>
          <cell r="BS763">
            <v>512035</v>
          </cell>
          <cell r="BT763" t="str">
            <v>ALQUILER EQUIPO DE HOTELE</v>
          </cell>
        </row>
        <row r="764">
          <cell r="A764">
            <v>5125</v>
          </cell>
          <cell r="B764" t="str">
            <v>CONTRIBUCIONES Y AFILIACI</v>
          </cell>
          <cell r="H764">
            <v>5125</v>
          </cell>
          <cell r="I764" t="str">
            <v>CONTRIBUCIONES Y AFILIACI</v>
          </cell>
          <cell r="O764">
            <v>5125</v>
          </cell>
          <cell r="P764" t="str">
            <v>CONTRIBUCIONES Y AFILIACI</v>
          </cell>
          <cell r="V764">
            <v>5125</v>
          </cell>
          <cell r="W764" t="str">
            <v>CONTRIBUCIONES Y AFILIACI</v>
          </cell>
          <cell r="AC764">
            <v>5125</v>
          </cell>
          <cell r="AD764" t="str">
            <v>CONTRIBUCIONES Y AFILIACI</v>
          </cell>
          <cell r="AJ764">
            <v>5125</v>
          </cell>
          <cell r="AK764" t="str">
            <v>CONTRIBUCIONES Y AFILIACI</v>
          </cell>
          <cell r="AQ764">
            <v>5125</v>
          </cell>
          <cell r="AR764" t="str">
            <v>CONTRIBUCIONES Y AFILIACI</v>
          </cell>
          <cell r="AX764">
            <v>5125</v>
          </cell>
          <cell r="AY764" t="str">
            <v>CONTRIBUCIONES Y AFILIACI</v>
          </cell>
          <cell r="BE764">
            <v>5125</v>
          </cell>
          <cell r="BF764" t="str">
            <v>CONTRIBUCIONES Y AFILIACI</v>
          </cell>
          <cell r="BS764">
            <v>5125</v>
          </cell>
          <cell r="BT764" t="str">
            <v>CONTRIBUCIONES Y AFILIACI</v>
          </cell>
        </row>
        <row r="765">
          <cell r="A765">
            <v>512505</v>
          </cell>
          <cell r="B765" t="str">
            <v>CONTRIBUCIONES</v>
          </cell>
          <cell r="H765">
            <v>512505</v>
          </cell>
          <cell r="I765" t="str">
            <v>CONTRIBUCIONES</v>
          </cell>
          <cell r="O765">
            <v>512505</v>
          </cell>
          <cell r="P765" t="str">
            <v>CONTRIBUCIONES</v>
          </cell>
          <cell r="V765">
            <v>512505</v>
          </cell>
          <cell r="W765" t="str">
            <v>CONTRIBUCIONES</v>
          </cell>
          <cell r="AC765">
            <v>512505</v>
          </cell>
          <cell r="AD765" t="str">
            <v>CONTRIBUCIONES</v>
          </cell>
          <cell r="AJ765">
            <v>512505</v>
          </cell>
          <cell r="AK765" t="str">
            <v>CONTRIBUCIONES</v>
          </cell>
          <cell r="AQ765">
            <v>512505</v>
          </cell>
          <cell r="AR765" t="str">
            <v>CONTRIBUCIONES</v>
          </cell>
          <cell r="AX765">
            <v>512505</v>
          </cell>
          <cell r="AY765" t="str">
            <v>CONTRIBUCIONES</v>
          </cell>
          <cell r="BE765">
            <v>512505</v>
          </cell>
          <cell r="BF765" t="str">
            <v>CONTRIBUCIONES</v>
          </cell>
          <cell r="BS765">
            <v>512505</v>
          </cell>
          <cell r="BT765" t="str">
            <v>CONTRIBUCIONES</v>
          </cell>
        </row>
        <row r="766">
          <cell r="A766">
            <v>51250501</v>
          </cell>
          <cell r="B766" t="str">
            <v>Gravamen Mvtos Financiero</v>
          </cell>
          <cell r="H766">
            <v>51250501</v>
          </cell>
          <cell r="I766" t="str">
            <v>Gravamen Mvtos Financiero</v>
          </cell>
          <cell r="O766">
            <v>51250501</v>
          </cell>
          <cell r="P766" t="str">
            <v>Gravamen Mvtos Financiero</v>
          </cell>
          <cell r="V766">
            <v>51250501</v>
          </cell>
          <cell r="W766" t="str">
            <v>Gravamen Mvtos Financiero</v>
          </cell>
          <cell r="AC766">
            <v>51250501</v>
          </cell>
          <cell r="AD766" t="str">
            <v>Gravamen Mvtos Financiero</v>
          </cell>
          <cell r="AJ766">
            <v>51250501</v>
          </cell>
          <cell r="AK766" t="str">
            <v>Gravamen Mvtos Financiero</v>
          </cell>
          <cell r="AQ766">
            <v>51250501</v>
          </cell>
          <cell r="AR766" t="str">
            <v>Gravamen Mvtos Financiero</v>
          </cell>
          <cell r="AX766">
            <v>51250501</v>
          </cell>
          <cell r="AY766" t="str">
            <v>Gravamen Mvtos Financiero</v>
          </cell>
          <cell r="BE766">
            <v>51250501</v>
          </cell>
          <cell r="BF766" t="str">
            <v>Gravamen Mvtos Financiero</v>
          </cell>
          <cell r="BS766">
            <v>51250501</v>
          </cell>
          <cell r="BT766" t="str">
            <v>Gravamen Mvtos Financiero</v>
          </cell>
        </row>
        <row r="767">
          <cell r="A767">
            <v>51250502</v>
          </cell>
          <cell r="B767" t="str">
            <v>Las Demás Contribuciones</v>
          </cell>
          <cell r="H767">
            <v>51250502</v>
          </cell>
          <cell r="I767" t="str">
            <v>Las Demás Contribuciones</v>
          </cell>
          <cell r="O767">
            <v>51250502</v>
          </cell>
          <cell r="P767" t="str">
            <v>Las Demás Contribuciones</v>
          </cell>
          <cell r="V767">
            <v>51250502</v>
          </cell>
          <cell r="W767" t="str">
            <v>Las Demás Contribuciones</v>
          </cell>
          <cell r="AC767">
            <v>51250502</v>
          </cell>
          <cell r="AD767" t="str">
            <v>Las Demás Contribuciones</v>
          </cell>
          <cell r="AJ767">
            <v>51250502</v>
          </cell>
          <cell r="AK767" t="str">
            <v>Las Demás Contribuciones</v>
          </cell>
          <cell r="AQ767">
            <v>51250502</v>
          </cell>
          <cell r="AR767" t="str">
            <v>Las Demás Contribuciones</v>
          </cell>
          <cell r="AX767">
            <v>51250502</v>
          </cell>
          <cell r="AY767" t="str">
            <v>Las Demás Contribuciones</v>
          </cell>
          <cell r="BE767">
            <v>51250502</v>
          </cell>
          <cell r="BF767" t="str">
            <v>Las Demás Contribuciones</v>
          </cell>
          <cell r="BS767">
            <v>51250502</v>
          </cell>
          <cell r="BT767" t="str">
            <v>Las Demás Contribuciones</v>
          </cell>
        </row>
        <row r="768">
          <cell r="A768">
            <v>512510</v>
          </cell>
          <cell r="B768" t="str">
            <v>AFILIACIONES Y SOSTENIMIE</v>
          </cell>
          <cell r="H768">
            <v>512510</v>
          </cell>
          <cell r="I768" t="str">
            <v>AFILIACIONES Y SOSTENIMIE</v>
          </cell>
          <cell r="O768">
            <v>512510</v>
          </cell>
          <cell r="P768" t="str">
            <v>AFILIACIONES Y SOSTENIMIE</v>
          </cell>
          <cell r="V768">
            <v>512510</v>
          </cell>
          <cell r="W768" t="str">
            <v>AFILIACIONES Y SOSTENIMIE</v>
          </cell>
          <cell r="AC768">
            <v>512510</v>
          </cell>
          <cell r="AD768" t="str">
            <v>AFILIACIONES Y SOSTENIMIE</v>
          </cell>
          <cell r="AJ768">
            <v>512510</v>
          </cell>
          <cell r="AK768" t="str">
            <v>AFILIACIONES Y SOSTENIMIE</v>
          </cell>
          <cell r="AQ768">
            <v>512510</v>
          </cell>
          <cell r="AR768" t="str">
            <v>AFILIACIONES Y SOSTENIMIE</v>
          </cell>
          <cell r="AX768">
            <v>512510</v>
          </cell>
          <cell r="AY768" t="str">
            <v>AFILIACIONES Y SOSTENIMIE</v>
          </cell>
          <cell r="BE768">
            <v>512510</v>
          </cell>
          <cell r="BF768" t="str">
            <v>AFILIACIONES Y SOSTENIMIE</v>
          </cell>
          <cell r="BS768">
            <v>512510</v>
          </cell>
          <cell r="BT768" t="str">
            <v>AFILIACIONES Y SOSTENIMIE</v>
          </cell>
        </row>
        <row r="769">
          <cell r="A769">
            <v>5130</v>
          </cell>
          <cell r="B769" t="str">
            <v>SEGUROS</v>
          </cell>
          <cell r="H769">
            <v>5130</v>
          </cell>
          <cell r="I769" t="str">
            <v>SEGUROS</v>
          </cell>
          <cell r="O769">
            <v>5130</v>
          </cell>
          <cell r="P769" t="str">
            <v>SEGUROS</v>
          </cell>
          <cell r="V769">
            <v>5130</v>
          </cell>
          <cell r="W769" t="str">
            <v>SEGUROS</v>
          </cell>
          <cell r="AC769">
            <v>5130</v>
          </cell>
          <cell r="AD769" t="str">
            <v>SEGUROS</v>
          </cell>
          <cell r="AJ769">
            <v>5130</v>
          </cell>
          <cell r="AK769" t="str">
            <v>SEGUROS</v>
          </cell>
          <cell r="AQ769">
            <v>5130</v>
          </cell>
          <cell r="AR769" t="str">
            <v>SEGUROS</v>
          </cell>
          <cell r="AX769">
            <v>5130</v>
          </cell>
          <cell r="AY769" t="str">
            <v>SEGUROS</v>
          </cell>
          <cell r="BE769">
            <v>5130</v>
          </cell>
          <cell r="BF769" t="str">
            <v>SEGUROS</v>
          </cell>
          <cell r="BS769">
            <v>5130</v>
          </cell>
          <cell r="BT769" t="str">
            <v>SEGUROS</v>
          </cell>
        </row>
        <row r="770">
          <cell r="A770">
            <v>513005</v>
          </cell>
          <cell r="B770" t="str">
            <v>MANEJO</v>
          </cell>
          <cell r="H770">
            <v>513005</v>
          </cell>
          <cell r="I770" t="str">
            <v>MANEJO</v>
          </cell>
          <cell r="O770">
            <v>513005</v>
          </cell>
          <cell r="P770" t="str">
            <v>MANEJO</v>
          </cell>
          <cell r="V770">
            <v>513005</v>
          </cell>
          <cell r="W770" t="str">
            <v>MANEJO</v>
          </cell>
          <cell r="AC770">
            <v>513005</v>
          </cell>
          <cell r="AD770" t="str">
            <v>MANEJO</v>
          </cell>
          <cell r="AJ770">
            <v>513005</v>
          </cell>
          <cell r="AK770" t="str">
            <v>MANEJO</v>
          </cell>
          <cell r="AQ770">
            <v>513005</v>
          </cell>
          <cell r="AR770" t="str">
            <v>MANEJO</v>
          </cell>
          <cell r="AX770">
            <v>513005</v>
          </cell>
          <cell r="AY770" t="str">
            <v>MANEJO</v>
          </cell>
          <cell r="BE770">
            <v>513005</v>
          </cell>
          <cell r="BF770" t="str">
            <v>MANEJO</v>
          </cell>
          <cell r="BS770">
            <v>513005</v>
          </cell>
          <cell r="BT770" t="str">
            <v>MANEJO</v>
          </cell>
        </row>
        <row r="771">
          <cell r="A771">
            <v>513010</v>
          </cell>
          <cell r="B771" t="str">
            <v>CUMPLIMIENTO</v>
          </cell>
          <cell r="H771">
            <v>513010</v>
          </cell>
          <cell r="I771" t="str">
            <v>CUMPLIMIENTO</v>
          </cell>
          <cell r="O771">
            <v>513010</v>
          </cell>
          <cell r="P771" t="str">
            <v>CUMPLIMIENTO</v>
          </cell>
          <cell r="V771">
            <v>513010</v>
          </cell>
          <cell r="W771" t="str">
            <v>CUMPLIMIENTO</v>
          </cell>
          <cell r="AC771">
            <v>513010</v>
          </cell>
          <cell r="AD771" t="str">
            <v>CUMPLIMIENTO</v>
          </cell>
          <cell r="AJ771">
            <v>513010</v>
          </cell>
          <cell r="AK771" t="str">
            <v>CUMPLIMIENTO</v>
          </cell>
          <cell r="AQ771">
            <v>513010</v>
          </cell>
          <cell r="AR771" t="str">
            <v>CUMPLIMIENTO</v>
          </cell>
          <cell r="AX771">
            <v>513010</v>
          </cell>
          <cell r="AY771" t="str">
            <v>CUMPLIMIENTO</v>
          </cell>
          <cell r="BE771">
            <v>513010</v>
          </cell>
          <cell r="BF771" t="str">
            <v>CUMPLIMIENTO</v>
          </cell>
          <cell r="BS771">
            <v>513010</v>
          </cell>
          <cell r="BT771" t="str">
            <v>CUMPLIMIENTO</v>
          </cell>
        </row>
        <row r="772">
          <cell r="A772">
            <v>513025</v>
          </cell>
          <cell r="B772" t="str">
            <v>INCENDIO</v>
          </cell>
          <cell r="H772">
            <v>513025</v>
          </cell>
          <cell r="I772" t="str">
            <v>INCENDIO</v>
          </cell>
          <cell r="O772">
            <v>513025</v>
          </cell>
          <cell r="P772" t="str">
            <v>INCENDIO</v>
          </cell>
          <cell r="V772">
            <v>513025</v>
          </cell>
          <cell r="W772" t="str">
            <v>INCENDIO</v>
          </cell>
          <cell r="AC772">
            <v>513025</v>
          </cell>
          <cell r="AD772" t="str">
            <v>INCENDIO</v>
          </cell>
          <cell r="AJ772">
            <v>513025</v>
          </cell>
          <cell r="AK772" t="str">
            <v>INCENDIO</v>
          </cell>
          <cell r="AQ772">
            <v>513025</v>
          </cell>
          <cell r="AR772" t="str">
            <v>INCENDIO</v>
          </cell>
          <cell r="AX772">
            <v>513025</v>
          </cell>
          <cell r="AY772" t="str">
            <v>INCENDIO</v>
          </cell>
          <cell r="BE772">
            <v>513025</v>
          </cell>
          <cell r="BF772" t="str">
            <v>INCENDIO</v>
          </cell>
          <cell r="BS772">
            <v>513025</v>
          </cell>
          <cell r="BT772" t="str">
            <v>INCENDIO</v>
          </cell>
        </row>
        <row r="773">
          <cell r="A773">
            <v>513030</v>
          </cell>
          <cell r="B773" t="str">
            <v>TERREMOTO</v>
          </cell>
          <cell r="H773">
            <v>513030</v>
          </cell>
          <cell r="I773" t="str">
            <v>TERREMOTO</v>
          </cell>
          <cell r="O773">
            <v>513030</v>
          </cell>
          <cell r="P773" t="str">
            <v>TERREMOTO</v>
          </cell>
          <cell r="V773">
            <v>513030</v>
          </cell>
          <cell r="W773" t="str">
            <v>TERREMOTO</v>
          </cell>
          <cell r="AC773">
            <v>513030</v>
          </cell>
          <cell r="AD773" t="str">
            <v>TERREMOTO</v>
          </cell>
          <cell r="AJ773">
            <v>513030</v>
          </cell>
          <cell r="AK773" t="str">
            <v>TERREMOTO</v>
          </cell>
          <cell r="AQ773">
            <v>513030</v>
          </cell>
          <cell r="AR773" t="str">
            <v>TERREMOTO</v>
          </cell>
          <cell r="AX773">
            <v>513030</v>
          </cell>
          <cell r="AY773" t="str">
            <v>TERREMOTO</v>
          </cell>
          <cell r="BE773">
            <v>513030</v>
          </cell>
          <cell r="BF773" t="str">
            <v>TERREMOTO</v>
          </cell>
          <cell r="BS773">
            <v>513030</v>
          </cell>
          <cell r="BT773" t="str">
            <v>TERREMOTO</v>
          </cell>
        </row>
        <row r="774">
          <cell r="A774">
            <v>513035</v>
          </cell>
          <cell r="B774" t="str">
            <v>SUSTRACCION Y HURTO</v>
          </cell>
          <cell r="H774">
            <v>513035</v>
          </cell>
          <cell r="I774" t="str">
            <v>SUSTRACCION Y HURTO</v>
          </cell>
          <cell r="O774">
            <v>513035</v>
          </cell>
          <cell r="P774" t="str">
            <v>SUSTRACCION Y HURTO</v>
          </cell>
          <cell r="V774">
            <v>513035</v>
          </cell>
          <cell r="W774" t="str">
            <v>SUSTRACCION Y HURTO</v>
          </cell>
          <cell r="AC774">
            <v>513035</v>
          </cell>
          <cell r="AD774" t="str">
            <v>SUSTRACCION Y HURTO</v>
          </cell>
          <cell r="AJ774">
            <v>513035</v>
          </cell>
          <cell r="AK774" t="str">
            <v>SUSTRACCION Y HURTO</v>
          </cell>
          <cell r="AQ774">
            <v>513035</v>
          </cell>
          <cell r="AR774" t="str">
            <v>SUSTRACCION Y HURTO</v>
          </cell>
          <cell r="AX774">
            <v>513035</v>
          </cell>
          <cell r="AY774" t="str">
            <v>SUSTRACCION Y HURTO</v>
          </cell>
          <cell r="BE774">
            <v>513035</v>
          </cell>
          <cell r="BF774" t="str">
            <v>SUSTRACCION Y HURTO</v>
          </cell>
          <cell r="BS774">
            <v>513035</v>
          </cell>
          <cell r="BT774" t="str">
            <v>SUSTRACCION Y HURTO</v>
          </cell>
        </row>
        <row r="775">
          <cell r="A775">
            <v>513040</v>
          </cell>
          <cell r="B775" t="str">
            <v>FLOTA Y EQUIPO DE TRANSPO</v>
          </cell>
          <cell r="H775">
            <v>513040</v>
          </cell>
          <cell r="I775" t="str">
            <v>FLOTA Y EQUIPO DE TRANSPO</v>
          </cell>
          <cell r="O775">
            <v>513040</v>
          </cell>
          <cell r="P775" t="str">
            <v>FLOTA Y EQUIPO DE TRANSPO</v>
          </cell>
          <cell r="V775">
            <v>513040</v>
          </cell>
          <cell r="W775" t="str">
            <v>FLOTA Y EQUIPO DE TRANSPO</v>
          </cell>
          <cell r="AC775">
            <v>513040</v>
          </cell>
          <cell r="AD775" t="str">
            <v>FLOTA Y EQUIPO DE TRANSPO</v>
          </cell>
          <cell r="AJ775">
            <v>513040</v>
          </cell>
          <cell r="AK775" t="str">
            <v>FLOTA Y EQUIPO DE TRANSPO</v>
          </cell>
          <cell r="AQ775">
            <v>513040</v>
          </cell>
          <cell r="AR775" t="str">
            <v>FLOTA Y EQUIPO DE TRANSPO</v>
          </cell>
          <cell r="AX775">
            <v>513040</v>
          </cell>
          <cell r="AY775" t="str">
            <v>FLOTA Y EQUIPO DE TRANSPO</v>
          </cell>
          <cell r="BE775">
            <v>513040</v>
          </cell>
          <cell r="BF775" t="str">
            <v>FLOTA Y EQUIPO DE TRANSPO</v>
          </cell>
          <cell r="BS775">
            <v>513040</v>
          </cell>
          <cell r="BT775" t="str">
            <v>FLOTA Y EQUIPO DE TRANSPO</v>
          </cell>
        </row>
        <row r="776">
          <cell r="A776">
            <v>513060</v>
          </cell>
          <cell r="B776" t="str">
            <v>RESPONSABILIDAD CIVIL EXT</v>
          </cell>
          <cell r="H776">
            <v>513060</v>
          </cell>
          <cell r="I776" t="str">
            <v>RESPONSABILIDAD CIVIL EXT</v>
          </cell>
          <cell r="O776">
            <v>513060</v>
          </cell>
          <cell r="P776" t="str">
            <v>RESPONSABILIDAD CIVIL EXT</v>
          </cell>
          <cell r="V776">
            <v>513060</v>
          </cell>
          <cell r="W776" t="str">
            <v>RESPONSABILIDAD CIVIL EXT</v>
          </cell>
          <cell r="AC776">
            <v>513060</v>
          </cell>
          <cell r="AD776" t="str">
            <v>RESPONSABILIDAD CIVIL EXT</v>
          </cell>
          <cell r="AJ776">
            <v>513060</v>
          </cell>
          <cell r="AK776" t="str">
            <v>RESPONSABILIDAD CIVIL EXT</v>
          </cell>
          <cell r="AQ776">
            <v>513060</v>
          </cell>
          <cell r="AR776" t="str">
            <v>RESPONSABILIDAD CIVIL EXT</v>
          </cell>
          <cell r="AX776">
            <v>513060</v>
          </cell>
          <cell r="AY776" t="str">
            <v>RESPONSABILIDAD CIVIL EXT</v>
          </cell>
          <cell r="BE776">
            <v>513060</v>
          </cell>
          <cell r="BF776" t="str">
            <v>RESPONSABILIDAD CIVIL EXT</v>
          </cell>
          <cell r="BS776">
            <v>513060</v>
          </cell>
          <cell r="BT776" t="str">
            <v>RESPONSABILIDAD CIVIL EXT</v>
          </cell>
        </row>
        <row r="777">
          <cell r="A777">
            <v>513070</v>
          </cell>
          <cell r="B777" t="str">
            <v>ROTURA DE MAQUINARIA</v>
          </cell>
          <cell r="H777">
            <v>513070</v>
          </cell>
          <cell r="I777" t="str">
            <v>ROTURA DE MAQUINARIA</v>
          </cell>
          <cell r="O777">
            <v>513070</v>
          </cell>
          <cell r="P777" t="str">
            <v>ROTURA DE MAQUINARIA</v>
          </cell>
          <cell r="V777">
            <v>513070</v>
          </cell>
          <cell r="W777" t="str">
            <v>ROTURA DE MAQUINARIA</v>
          </cell>
          <cell r="AC777">
            <v>513070</v>
          </cell>
          <cell r="AD777" t="str">
            <v>ROTURA DE MAQUINARIA</v>
          </cell>
          <cell r="AJ777">
            <v>513070</v>
          </cell>
          <cell r="AK777" t="str">
            <v>ROTURA DE MAQUINARIA</v>
          </cell>
          <cell r="AQ777">
            <v>513070</v>
          </cell>
          <cell r="AR777" t="str">
            <v>ROTURA DE MAQUINARIA</v>
          </cell>
          <cell r="AX777">
            <v>513070</v>
          </cell>
          <cell r="AY777" t="str">
            <v>ROTURA DE MAQUINARIA</v>
          </cell>
          <cell r="BE777">
            <v>513070</v>
          </cell>
          <cell r="BF777" t="str">
            <v>ROTURA DE MAQUINARIA</v>
          </cell>
          <cell r="BS777">
            <v>513070</v>
          </cell>
          <cell r="BT777" t="str">
            <v>ROTURA DE MAQUINARIA</v>
          </cell>
        </row>
        <row r="778">
          <cell r="A778">
            <v>513075</v>
          </cell>
          <cell r="B778" t="str">
            <v>OBLIGATORIO ACCIDENTE DE</v>
          </cell>
          <cell r="H778">
            <v>513075</v>
          </cell>
          <cell r="I778" t="str">
            <v>OBLIGATORIO ACCIDENTE DE</v>
          </cell>
          <cell r="O778">
            <v>513075</v>
          </cell>
          <cell r="P778" t="str">
            <v>OBLIGATORIO ACCIDENTE DE</v>
          </cell>
          <cell r="V778">
            <v>513075</v>
          </cell>
          <cell r="W778" t="str">
            <v>OBLIGATORIO ACCIDENTE DE</v>
          </cell>
          <cell r="AC778">
            <v>513075</v>
          </cell>
          <cell r="AD778" t="str">
            <v>OBLIGATORIO ACCIDENTE DE</v>
          </cell>
          <cell r="AJ778">
            <v>513075</v>
          </cell>
          <cell r="AK778" t="str">
            <v>OBLIGATORIO ACCIDENTE DE</v>
          </cell>
          <cell r="AQ778">
            <v>513075</v>
          </cell>
          <cell r="AR778" t="str">
            <v>OBLIGATORIO ACCIDENTE DE</v>
          </cell>
          <cell r="AX778">
            <v>513075</v>
          </cell>
          <cell r="AY778" t="str">
            <v>OBLIGATORIO ACCIDENTE DE</v>
          </cell>
          <cell r="BE778">
            <v>513075</v>
          </cell>
          <cell r="BF778" t="str">
            <v>OBLIGATORIO ACCIDENTE DE</v>
          </cell>
          <cell r="BS778">
            <v>513075</v>
          </cell>
          <cell r="BT778" t="str">
            <v>OBLIGATORIO ACCIDENTE DE</v>
          </cell>
        </row>
        <row r="779">
          <cell r="A779">
            <v>513080</v>
          </cell>
          <cell r="B779" t="str">
            <v>LUCRO CESANTE</v>
          </cell>
          <cell r="H779">
            <v>513080</v>
          </cell>
          <cell r="I779" t="str">
            <v>LUCRO CESANTE</v>
          </cell>
          <cell r="O779">
            <v>513080</v>
          </cell>
          <cell r="P779" t="str">
            <v>LUCRO CESANTE</v>
          </cell>
          <cell r="V779">
            <v>513080</v>
          </cell>
          <cell r="W779" t="str">
            <v>LUCRO CESANTE</v>
          </cell>
          <cell r="AC779">
            <v>513080</v>
          </cell>
          <cell r="AD779" t="str">
            <v>LUCRO CESANTE</v>
          </cell>
          <cell r="AJ779">
            <v>513080</v>
          </cell>
          <cell r="AK779" t="str">
            <v>LUCRO CESANTE</v>
          </cell>
          <cell r="AQ779">
            <v>513080</v>
          </cell>
          <cell r="AR779" t="str">
            <v>LUCRO CESANTE</v>
          </cell>
          <cell r="AX779">
            <v>513080</v>
          </cell>
          <cell r="AY779" t="str">
            <v>LUCRO CESANTE</v>
          </cell>
          <cell r="BE779">
            <v>513080</v>
          </cell>
          <cell r="BF779" t="str">
            <v>LUCRO CESANTE</v>
          </cell>
          <cell r="BS779">
            <v>513080</v>
          </cell>
          <cell r="BT779" t="str">
            <v>LUCRO CESANTE</v>
          </cell>
        </row>
        <row r="780">
          <cell r="A780">
            <v>513095</v>
          </cell>
          <cell r="B780" t="str">
            <v>OTROS</v>
          </cell>
          <cell r="H780">
            <v>513095</v>
          </cell>
          <cell r="I780" t="str">
            <v>OTROS</v>
          </cell>
          <cell r="O780">
            <v>513095</v>
          </cell>
          <cell r="P780" t="str">
            <v>OTROS</v>
          </cell>
          <cell r="V780">
            <v>513095</v>
          </cell>
          <cell r="W780" t="str">
            <v>OTROS</v>
          </cell>
          <cell r="AC780">
            <v>513095</v>
          </cell>
          <cell r="AD780" t="str">
            <v>OTROS</v>
          </cell>
          <cell r="AJ780">
            <v>513095</v>
          </cell>
          <cell r="AK780" t="str">
            <v>OTROS</v>
          </cell>
          <cell r="AQ780">
            <v>513095</v>
          </cell>
          <cell r="AR780" t="str">
            <v>OTROS</v>
          </cell>
          <cell r="AX780">
            <v>513095</v>
          </cell>
          <cell r="AY780" t="str">
            <v>OTROS</v>
          </cell>
          <cell r="BE780">
            <v>513095</v>
          </cell>
          <cell r="BF780" t="str">
            <v>OTROS</v>
          </cell>
          <cell r="BS780">
            <v>513095</v>
          </cell>
          <cell r="BT780" t="str">
            <v>OTROS</v>
          </cell>
        </row>
        <row r="781">
          <cell r="A781">
            <v>5135</v>
          </cell>
          <cell r="B781" t="str">
            <v>SERVICIOS</v>
          </cell>
          <cell r="H781">
            <v>5135</v>
          </cell>
          <cell r="I781" t="str">
            <v>SERVICIOS</v>
          </cell>
          <cell r="O781">
            <v>5135</v>
          </cell>
          <cell r="P781" t="str">
            <v>SERVICIOS</v>
          </cell>
          <cell r="V781">
            <v>5135</v>
          </cell>
          <cell r="W781" t="str">
            <v>SERVICIOS</v>
          </cell>
          <cell r="AC781">
            <v>5135</v>
          </cell>
          <cell r="AD781" t="str">
            <v>SERVICIOS</v>
          </cell>
          <cell r="AJ781">
            <v>5135</v>
          </cell>
          <cell r="AK781" t="str">
            <v>SERVICIOS</v>
          </cell>
          <cell r="AQ781">
            <v>5135</v>
          </cell>
          <cell r="AR781" t="str">
            <v>SERVICIOS</v>
          </cell>
          <cell r="AX781">
            <v>5135</v>
          </cell>
          <cell r="AY781" t="str">
            <v>SERVICIOS</v>
          </cell>
          <cell r="BE781">
            <v>5135</v>
          </cell>
          <cell r="BF781" t="str">
            <v>SERVICIOS</v>
          </cell>
          <cell r="BS781">
            <v>5135</v>
          </cell>
          <cell r="BT781" t="str">
            <v>SERVICIOS</v>
          </cell>
        </row>
        <row r="782">
          <cell r="A782">
            <v>513505</v>
          </cell>
          <cell r="B782" t="str">
            <v>ASEO Y VIGILANCIA</v>
          </cell>
          <cell r="H782">
            <v>513505</v>
          </cell>
          <cell r="I782" t="str">
            <v>ASEO Y VIGILANCIA</v>
          </cell>
          <cell r="O782">
            <v>513505</v>
          </cell>
          <cell r="P782" t="str">
            <v>ASEO Y VIGILANCIA</v>
          </cell>
          <cell r="V782">
            <v>513505</v>
          </cell>
          <cell r="W782" t="str">
            <v>ASEO Y VIGILANCIA</v>
          </cell>
          <cell r="AC782">
            <v>513505</v>
          </cell>
          <cell r="AD782" t="str">
            <v>ASEO Y VIGILANCIA</v>
          </cell>
          <cell r="AJ782">
            <v>513505</v>
          </cell>
          <cell r="AK782" t="str">
            <v>ASEO Y VIGILANCIA</v>
          </cell>
          <cell r="AQ782">
            <v>513505</v>
          </cell>
          <cell r="AR782" t="str">
            <v>ASEO Y VIGILANCIA</v>
          </cell>
          <cell r="AX782">
            <v>513505</v>
          </cell>
          <cell r="AY782" t="str">
            <v>ASEO Y VIGILANCIA</v>
          </cell>
          <cell r="BE782">
            <v>513505</v>
          </cell>
          <cell r="BF782" t="str">
            <v>ASEO Y VIGILANCIA</v>
          </cell>
          <cell r="BS782">
            <v>513505</v>
          </cell>
          <cell r="BT782" t="str">
            <v>ASEO Y VIGILANCIA</v>
          </cell>
        </row>
        <row r="783">
          <cell r="A783">
            <v>513515</v>
          </cell>
          <cell r="B783" t="str">
            <v>ASISTENCIA TECNICA</v>
          </cell>
          <cell r="H783">
            <v>513515</v>
          </cell>
          <cell r="I783" t="str">
            <v>ASISTENCIA TECNICA</v>
          </cell>
          <cell r="O783">
            <v>513515</v>
          </cell>
          <cell r="P783" t="str">
            <v>ASISTENCIA TECNICA</v>
          </cell>
          <cell r="V783">
            <v>513515</v>
          </cell>
          <cell r="W783" t="str">
            <v>ASISTENCIA TECNICA</v>
          </cell>
          <cell r="AC783">
            <v>513515</v>
          </cell>
          <cell r="AD783" t="str">
            <v>ASISTENCIA TECNICA</v>
          </cell>
          <cell r="AJ783">
            <v>513515</v>
          </cell>
          <cell r="AK783" t="str">
            <v>ASISTENCIA TECNICA</v>
          </cell>
          <cell r="AQ783">
            <v>513515</v>
          </cell>
          <cell r="AR783" t="str">
            <v>ASISTENCIA TECNICA</v>
          </cell>
          <cell r="AX783">
            <v>513515</v>
          </cell>
          <cell r="AY783" t="str">
            <v>ASISTENCIA TECNICA</v>
          </cell>
          <cell r="BE783">
            <v>513515</v>
          </cell>
          <cell r="BF783" t="str">
            <v>ASISTENCIA TECNICA</v>
          </cell>
          <cell r="BS783">
            <v>513515</v>
          </cell>
          <cell r="BT783" t="str">
            <v>ASISTENCIA TECNICA</v>
          </cell>
        </row>
        <row r="784">
          <cell r="A784">
            <v>513525</v>
          </cell>
          <cell r="B784" t="str">
            <v>ACUEDUCTO Y ALCANTARILLAD</v>
          </cell>
          <cell r="H784">
            <v>513525</v>
          </cell>
          <cell r="I784" t="str">
            <v>ACUEDUCTO Y ALCANTARILLAD</v>
          </cell>
          <cell r="O784">
            <v>513525</v>
          </cell>
          <cell r="P784" t="str">
            <v>ACUEDUCTO Y ALCANTARILLAD</v>
          </cell>
          <cell r="V784">
            <v>513525</v>
          </cell>
          <cell r="W784" t="str">
            <v>ACUEDUCTO Y ALCANTARILLAD</v>
          </cell>
          <cell r="AC784">
            <v>513525</v>
          </cell>
          <cell r="AD784" t="str">
            <v>ACUEDUCTO Y ALCANTARILLAD</v>
          </cell>
          <cell r="AJ784">
            <v>513525</v>
          </cell>
          <cell r="AK784" t="str">
            <v>ACUEDUCTO Y ALCANTARILLAD</v>
          </cell>
          <cell r="AQ784">
            <v>513525</v>
          </cell>
          <cell r="AR784" t="str">
            <v>ACUEDUCTO Y ALCANTARILLAD</v>
          </cell>
          <cell r="AX784">
            <v>513525</v>
          </cell>
          <cell r="AY784" t="str">
            <v>ACUEDUCTO Y ALCANTARILLAD</v>
          </cell>
          <cell r="BE784">
            <v>513525</v>
          </cell>
          <cell r="BF784" t="str">
            <v>ACUEDUCTO Y ALCANTARILLAD</v>
          </cell>
          <cell r="BS784">
            <v>513525</v>
          </cell>
          <cell r="BT784" t="str">
            <v>ACUEDUCTO Y ALCANTARILLAD</v>
          </cell>
        </row>
        <row r="785">
          <cell r="A785">
            <v>513530</v>
          </cell>
          <cell r="B785" t="str">
            <v>ENERGIA ELECTRICA</v>
          </cell>
          <cell r="H785">
            <v>513530</v>
          </cell>
          <cell r="I785" t="str">
            <v>ENERGIA ELECTRICA</v>
          </cell>
          <cell r="O785">
            <v>513530</v>
          </cell>
          <cell r="P785" t="str">
            <v>ENERGIA ELECTRICA</v>
          </cell>
          <cell r="V785">
            <v>513530</v>
          </cell>
          <cell r="W785" t="str">
            <v>ENERGIA ELECTRICA</v>
          </cell>
          <cell r="AC785">
            <v>513530</v>
          </cell>
          <cell r="AD785" t="str">
            <v>ENERGIA ELECTRICA</v>
          </cell>
          <cell r="AJ785">
            <v>513530</v>
          </cell>
          <cell r="AK785" t="str">
            <v>ENERGIA ELECTRICA</v>
          </cell>
          <cell r="AQ785">
            <v>513530</v>
          </cell>
          <cell r="AR785" t="str">
            <v>ENERGIA ELECTRICA</v>
          </cell>
          <cell r="AX785">
            <v>513530</v>
          </cell>
          <cell r="AY785" t="str">
            <v>ENERGIA ELECTRICA</v>
          </cell>
          <cell r="BE785">
            <v>513530</v>
          </cell>
          <cell r="BF785" t="str">
            <v>ENERGIA ELECTRICA</v>
          </cell>
          <cell r="BS785">
            <v>513530</v>
          </cell>
          <cell r="BT785" t="str">
            <v>ENERGIA ELECTRICA</v>
          </cell>
        </row>
        <row r="786">
          <cell r="A786">
            <v>513535</v>
          </cell>
          <cell r="B786" t="str">
            <v>TELEFONO</v>
          </cell>
          <cell r="H786">
            <v>513535</v>
          </cell>
          <cell r="I786" t="str">
            <v>TELEFONO</v>
          </cell>
          <cell r="O786">
            <v>513535</v>
          </cell>
          <cell r="P786" t="str">
            <v>TELEFONO</v>
          </cell>
          <cell r="V786">
            <v>513535</v>
          </cell>
          <cell r="W786" t="str">
            <v>TELEFONO</v>
          </cell>
          <cell r="AC786">
            <v>513535</v>
          </cell>
          <cell r="AD786" t="str">
            <v>TELEFONO</v>
          </cell>
          <cell r="AJ786">
            <v>513535</v>
          </cell>
          <cell r="AK786" t="str">
            <v>TELEFONO</v>
          </cell>
          <cell r="AQ786">
            <v>513535</v>
          </cell>
          <cell r="AR786" t="str">
            <v>TELEFONO</v>
          </cell>
          <cell r="AX786">
            <v>513535</v>
          </cell>
          <cell r="AY786" t="str">
            <v>TELEFONO</v>
          </cell>
          <cell r="BE786">
            <v>513535</v>
          </cell>
          <cell r="BF786" t="str">
            <v>TELEFONO</v>
          </cell>
          <cell r="BS786">
            <v>513535</v>
          </cell>
          <cell r="BT786" t="str">
            <v>TELEFONO</v>
          </cell>
        </row>
        <row r="787">
          <cell r="A787">
            <v>513540</v>
          </cell>
          <cell r="B787" t="str">
            <v>CORREO, PORTES Y TELEGRAM</v>
          </cell>
          <cell r="H787">
            <v>513540</v>
          </cell>
          <cell r="I787" t="str">
            <v>CORREO, PORTES Y TELEGRAM</v>
          </cell>
          <cell r="O787">
            <v>513540</v>
          </cell>
          <cell r="P787" t="str">
            <v>CORREO, PORTES Y TELEGRAM</v>
          </cell>
          <cell r="V787">
            <v>513540</v>
          </cell>
          <cell r="W787" t="str">
            <v>CORREO, PORTES Y TELEGRAM</v>
          </cell>
          <cell r="AC787">
            <v>513540</v>
          </cell>
          <cell r="AD787" t="str">
            <v>CORREO, PORTES Y TELEGRAM</v>
          </cell>
          <cell r="AJ787">
            <v>513540</v>
          </cell>
          <cell r="AK787" t="str">
            <v>CORREO, PORTES Y TELEGRAM</v>
          </cell>
          <cell r="AQ787">
            <v>513540</v>
          </cell>
          <cell r="AR787" t="str">
            <v>CORREO, PORTES Y TELEGRAM</v>
          </cell>
          <cell r="AX787">
            <v>513540</v>
          </cell>
          <cell r="AY787" t="str">
            <v>CORREO, PORTES Y TELEGRAM</v>
          </cell>
          <cell r="BE787">
            <v>513540</v>
          </cell>
          <cell r="BF787" t="str">
            <v>CORREO, PORTES Y TELEGRAM</v>
          </cell>
          <cell r="BS787">
            <v>513540</v>
          </cell>
          <cell r="BT787" t="str">
            <v>CORREO, PORTES Y TELEGRAM</v>
          </cell>
        </row>
        <row r="788">
          <cell r="A788">
            <v>513550</v>
          </cell>
          <cell r="B788" t="str">
            <v>TRANSPORTE, FLETES Y ACAR</v>
          </cell>
          <cell r="H788">
            <v>513550</v>
          </cell>
          <cell r="I788" t="str">
            <v>TRANSPORTE, FLETES Y ACAR</v>
          </cell>
          <cell r="O788">
            <v>513550</v>
          </cell>
          <cell r="P788" t="str">
            <v>TRANSPORTE, FLETES Y ACAR</v>
          </cell>
          <cell r="V788">
            <v>513550</v>
          </cell>
          <cell r="W788" t="str">
            <v>TRANSPORTE, FLETES Y ACAR</v>
          </cell>
          <cell r="AC788">
            <v>513550</v>
          </cell>
          <cell r="AD788" t="str">
            <v>TRANSPORTE, FLETES Y ACAR</v>
          </cell>
          <cell r="AJ788">
            <v>513550</v>
          </cell>
          <cell r="AK788" t="str">
            <v>TRANSPORTE, FLETES Y ACAR</v>
          </cell>
          <cell r="AQ788">
            <v>513550</v>
          </cell>
          <cell r="AR788" t="str">
            <v>TRANSPORTE, FLETES Y ACAR</v>
          </cell>
          <cell r="AX788">
            <v>513550</v>
          </cell>
          <cell r="AY788" t="str">
            <v>TRANSPORTE, FLETES Y ACAR</v>
          </cell>
          <cell r="BE788">
            <v>513550</v>
          </cell>
          <cell r="BF788" t="str">
            <v>TRANSPORTE, FLETES Y ACAR</v>
          </cell>
          <cell r="BS788">
            <v>513550</v>
          </cell>
          <cell r="BT788" t="str">
            <v>TRANSPORTE, FLETES Y ACAR</v>
          </cell>
        </row>
        <row r="789">
          <cell r="A789">
            <v>513595</v>
          </cell>
          <cell r="B789" t="str">
            <v>OTROS</v>
          </cell>
          <cell r="H789">
            <v>513595</v>
          </cell>
          <cell r="I789" t="str">
            <v>OTROS</v>
          </cell>
          <cell r="O789">
            <v>513595</v>
          </cell>
          <cell r="P789" t="str">
            <v>OTROS</v>
          </cell>
          <cell r="V789">
            <v>513595</v>
          </cell>
          <cell r="W789" t="str">
            <v>OTROS</v>
          </cell>
          <cell r="AC789">
            <v>513595</v>
          </cell>
          <cell r="AD789" t="str">
            <v>OTROS</v>
          </cell>
          <cell r="AJ789">
            <v>513595</v>
          </cell>
          <cell r="AK789" t="str">
            <v>OTROS</v>
          </cell>
          <cell r="AQ789">
            <v>513595</v>
          </cell>
          <cell r="AR789" t="str">
            <v>OTROS</v>
          </cell>
          <cell r="AX789">
            <v>513595</v>
          </cell>
          <cell r="AY789" t="str">
            <v>OTROS</v>
          </cell>
          <cell r="BE789">
            <v>513595</v>
          </cell>
          <cell r="BF789" t="str">
            <v>OTROS</v>
          </cell>
          <cell r="BS789">
            <v>513595</v>
          </cell>
          <cell r="BT789" t="str">
            <v>OTROS</v>
          </cell>
        </row>
        <row r="790">
          <cell r="A790">
            <v>51359501</v>
          </cell>
          <cell r="B790" t="str">
            <v>Recolección de Basuras</v>
          </cell>
          <cell r="H790">
            <v>51359501</v>
          </cell>
          <cell r="I790" t="str">
            <v>Recolección de Basuras</v>
          </cell>
          <cell r="O790">
            <v>51359501</v>
          </cell>
          <cell r="P790" t="str">
            <v>Recolección de Basuras</v>
          </cell>
          <cell r="V790">
            <v>51359501</v>
          </cell>
          <cell r="W790" t="str">
            <v>Recolección de Basuras</v>
          </cell>
          <cell r="AC790">
            <v>51359501</v>
          </cell>
          <cell r="AD790" t="str">
            <v>Recolección de Basuras</v>
          </cell>
          <cell r="AJ790">
            <v>51359501</v>
          </cell>
          <cell r="AK790" t="str">
            <v>Recolección de Basuras</v>
          </cell>
          <cell r="AQ790">
            <v>51359501</v>
          </cell>
          <cell r="AR790" t="str">
            <v>Recolección de Basuras</v>
          </cell>
          <cell r="AX790">
            <v>51359501</v>
          </cell>
          <cell r="AY790" t="str">
            <v>Recolección de Basuras</v>
          </cell>
          <cell r="BE790">
            <v>51359501</v>
          </cell>
          <cell r="BF790" t="str">
            <v>Recolección de Basuras</v>
          </cell>
          <cell r="BS790">
            <v>51359501</v>
          </cell>
          <cell r="BT790" t="str">
            <v>Recolección de Basuras</v>
          </cell>
        </row>
        <row r="791">
          <cell r="A791">
            <v>51359502</v>
          </cell>
          <cell r="B791" t="str">
            <v>Libre</v>
          </cell>
          <cell r="H791">
            <v>51359502</v>
          </cell>
          <cell r="I791" t="str">
            <v>Libre</v>
          </cell>
          <cell r="O791">
            <v>51359502</v>
          </cell>
          <cell r="P791" t="str">
            <v>Libre</v>
          </cell>
          <cell r="V791">
            <v>51359502</v>
          </cell>
          <cell r="W791" t="str">
            <v>Libre</v>
          </cell>
          <cell r="AC791">
            <v>51359502</v>
          </cell>
          <cell r="AD791" t="str">
            <v>Libre</v>
          </cell>
          <cell r="AJ791">
            <v>51359502</v>
          </cell>
          <cell r="AK791" t="str">
            <v>Libre</v>
          </cell>
          <cell r="AQ791">
            <v>51359502</v>
          </cell>
          <cell r="AR791" t="str">
            <v>Libre</v>
          </cell>
          <cell r="AX791">
            <v>51359502</v>
          </cell>
          <cell r="AY791" t="str">
            <v>Libre</v>
          </cell>
          <cell r="BE791">
            <v>51359502</v>
          </cell>
          <cell r="BF791" t="str">
            <v>Libre</v>
          </cell>
          <cell r="BS791">
            <v>51359502</v>
          </cell>
          <cell r="BT791" t="str">
            <v>Libre</v>
          </cell>
        </row>
        <row r="792">
          <cell r="A792">
            <v>51359503</v>
          </cell>
          <cell r="B792" t="str">
            <v>Prevensión y Seguridad Co</v>
          </cell>
          <cell r="H792">
            <v>51359503</v>
          </cell>
          <cell r="I792" t="str">
            <v>Prevensión y Seguridad Co</v>
          </cell>
          <cell r="O792">
            <v>51359503</v>
          </cell>
          <cell r="P792" t="str">
            <v>Prevensión y Seguridad Co</v>
          </cell>
          <cell r="V792">
            <v>51359503</v>
          </cell>
          <cell r="W792" t="str">
            <v>Prevensión y Seguridad Co</v>
          </cell>
          <cell r="AC792">
            <v>51359503</v>
          </cell>
          <cell r="AD792" t="str">
            <v>Prevensión y Seguridad Co</v>
          </cell>
          <cell r="AJ792">
            <v>51359503</v>
          </cell>
          <cell r="AK792" t="str">
            <v>Prevensión y Seguridad Co</v>
          </cell>
          <cell r="AQ792">
            <v>51359503</v>
          </cell>
          <cell r="AR792" t="str">
            <v>Prevensión y Seguridad Co</v>
          </cell>
          <cell r="AX792">
            <v>51359503</v>
          </cell>
          <cell r="AY792" t="str">
            <v>Prevensión y Seguridad Co</v>
          </cell>
          <cell r="BE792">
            <v>51359503</v>
          </cell>
          <cell r="BF792" t="str">
            <v>Prevensión y Seguridad Co</v>
          </cell>
          <cell r="BS792">
            <v>51359503</v>
          </cell>
          <cell r="BT792" t="str">
            <v>Prevensión y Seguridad Co</v>
          </cell>
        </row>
        <row r="793">
          <cell r="A793">
            <v>5140</v>
          </cell>
          <cell r="B793" t="str">
            <v>GASTOS LEGALES</v>
          </cell>
          <cell r="H793">
            <v>5140</v>
          </cell>
          <cell r="I793" t="str">
            <v>GASTOS LEGALES</v>
          </cell>
          <cell r="O793">
            <v>5140</v>
          </cell>
          <cell r="P793" t="str">
            <v>GASTOS LEGALES</v>
          </cell>
          <cell r="V793">
            <v>5140</v>
          </cell>
          <cell r="W793" t="str">
            <v>GASTOS LEGALES</v>
          </cell>
          <cell r="AC793">
            <v>5140</v>
          </cell>
          <cell r="AD793" t="str">
            <v>GASTOS LEGALES</v>
          </cell>
          <cell r="AJ793">
            <v>5140</v>
          </cell>
          <cell r="AK793" t="str">
            <v>GASTOS LEGALES</v>
          </cell>
          <cell r="AQ793">
            <v>5140</v>
          </cell>
          <cell r="AR793" t="str">
            <v>GASTOS LEGALES</v>
          </cell>
          <cell r="AX793">
            <v>5140</v>
          </cell>
          <cell r="AY793" t="str">
            <v>GASTOS LEGALES</v>
          </cell>
          <cell r="BE793">
            <v>5140</v>
          </cell>
          <cell r="BF793" t="str">
            <v>GASTOS LEGALES</v>
          </cell>
          <cell r="BS793">
            <v>5140</v>
          </cell>
          <cell r="BT793" t="str">
            <v>GASTOS LEGALES</v>
          </cell>
        </row>
        <row r="794">
          <cell r="A794">
            <v>514005</v>
          </cell>
          <cell r="B794" t="str">
            <v>NOTARIALES</v>
          </cell>
          <cell r="H794">
            <v>514005</v>
          </cell>
          <cell r="I794" t="str">
            <v>NOTARIALES</v>
          </cell>
          <cell r="O794">
            <v>514005</v>
          </cell>
          <cell r="P794" t="str">
            <v>NOTARIALES</v>
          </cell>
          <cell r="V794">
            <v>514005</v>
          </cell>
          <cell r="W794" t="str">
            <v>NOTARIALES</v>
          </cell>
          <cell r="AC794">
            <v>514005</v>
          </cell>
          <cell r="AD794" t="str">
            <v>NOTARIALES</v>
          </cell>
          <cell r="AJ794">
            <v>514005</v>
          </cell>
          <cell r="AK794" t="str">
            <v>NOTARIALES</v>
          </cell>
          <cell r="AQ794">
            <v>514005</v>
          </cell>
          <cell r="AR794" t="str">
            <v>NOTARIALES</v>
          </cell>
          <cell r="AX794">
            <v>514005</v>
          </cell>
          <cell r="AY794" t="str">
            <v>NOTARIALES</v>
          </cell>
          <cell r="BE794">
            <v>514005</v>
          </cell>
          <cell r="BF794" t="str">
            <v>NOTARIALES</v>
          </cell>
          <cell r="BS794">
            <v>514005</v>
          </cell>
          <cell r="BT794" t="str">
            <v>NOTARIALES</v>
          </cell>
        </row>
        <row r="795">
          <cell r="A795">
            <v>514010</v>
          </cell>
          <cell r="B795" t="str">
            <v>REGISTRO MERCANTIL</v>
          </cell>
          <cell r="H795">
            <v>514010</v>
          </cell>
          <cell r="I795" t="str">
            <v>REGISTRO MERCANTIL</v>
          </cell>
          <cell r="O795">
            <v>514010</v>
          </cell>
          <cell r="P795" t="str">
            <v>REGISTRO MERCANTIL</v>
          </cell>
          <cell r="V795">
            <v>514010</v>
          </cell>
          <cell r="W795" t="str">
            <v>REGISTRO MERCANTIL</v>
          </cell>
          <cell r="AC795">
            <v>514010</v>
          </cell>
          <cell r="AD795" t="str">
            <v>REGISTRO MERCANTIL</v>
          </cell>
          <cell r="AJ795">
            <v>514010</v>
          </cell>
          <cell r="AK795" t="str">
            <v>REGISTRO MERCANTIL</v>
          </cell>
          <cell r="AQ795">
            <v>514010</v>
          </cell>
          <cell r="AR795" t="str">
            <v>REGISTRO MERCANTIL</v>
          </cell>
          <cell r="AX795">
            <v>514010</v>
          </cell>
          <cell r="AY795" t="str">
            <v>REGISTRO MERCANTIL</v>
          </cell>
          <cell r="BE795">
            <v>514010</v>
          </cell>
          <cell r="BF795" t="str">
            <v>REGISTRO MERCANTIL</v>
          </cell>
          <cell r="BS795">
            <v>514010</v>
          </cell>
          <cell r="BT795" t="str">
            <v>REGISTRO MERCANTIL</v>
          </cell>
        </row>
        <row r="796">
          <cell r="A796">
            <v>514015</v>
          </cell>
          <cell r="B796" t="str">
            <v>TRAMITES Y LICENCIAS</v>
          </cell>
          <cell r="H796">
            <v>514015</v>
          </cell>
          <cell r="I796" t="str">
            <v>TRAMITES Y LICENCIAS</v>
          </cell>
          <cell r="O796">
            <v>514015</v>
          </cell>
          <cell r="P796" t="str">
            <v>TRAMITES Y LICENCIAS</v>
          </cell>
          <cell r="V796">
            <v>514015</v>
          </cell>
          <cell r="W796" t="str">
            <v>TRAMITES Y LICENCIAS</v>
          </cell>
          <cell r="AC796">
            <v>514015</v>
          </cell>
          <cell r="AD796" t="str">
            <v>TRAMITES Y LICENCIAS</v>
          </cell>
          <cell r="AJ796">
            <v>514015</v>
          </cell>
          <cell r="AK796" t="str">
            <v>TRAMITES Y LICENCIAS</v>
          </cell>
          <cell r="AQ796">
            <v>514015</v>
          </cell>
          <cell r="AR796" t="str">
            <v>TRAMITES Y LICENCIAS</v>
          </cell>
          <cell r="AX796">
            <v>514015</v>
          </cell>
          <cell r="AY796" t="str">
            <v>TRAMITES Y LICENCIAS</v>
          </cell>
          <cell r="BE796">
            <v>514015</v>
          </cell>
          <cell r="BF796" t="str">
            <v>TRAMITES Y LICENCIAS</v>
          </cell>
          <cell r="BS796">
            <v>514015</v>
          </cell>
          <cell r="BT796" t="str">
            <v>TRAMITES Y LICENCIAS</v>
          </cell>
        </row>
        <row r="797">
          <cell r="A797">
            <v>5145</v>
          </cell>
          <cell r="B797" t="str">
            <v>MANTENIMIENTO Y REPARACIO</v>
          </cell>
          <cell r="H797">
            <v>5145</v>
          </cell>
          <cell r="I797" t="str">
            <v>MANTENIMIENTO Y REPARACIO</v>
          </cell>
          <cell r="O797">
            <v>5145</v>
          </cell>
          <cell r="P797" t="str">
            <v>MANTENIMIENTO Y REPARACIO</v>
          </cell>
          <cell r="V797">
            <v>5145</v>
          </cell>
          <cell r="W797" t="str">
            <v>MANTENIMIENTO Y REPARACIO</v>
          </cell>
          <cell r="AC797">
            <v>5145</v>
          </cell>
          <cell r="AD797" t="str">
            <v>MANTENIMIENTO Y REPARACIO</v>
          </cell>
          <cell r="AJ797">
            <v>5145</v>
          </cell>
          <cell r="AK797" t="str">
            <v>MANTENIMIENTO Y REPARACIO</v>
          </cell>
          <cell r="AQ797">
            <v>5145</v>
          </cell>
          <cell r="AR797" t="str">
            <v>MANTENIMIENTO Y REPARACIO</v>
          </cell>
          <cell r="AX797">
            <v>5145</v>
          </cell>
          <cell r="AY797" t="str">
            <v>MANTENIMIENTO Y REPARACIO</v>
          </cell>
          <cell r="BE797">
            <v>5145</v>
          </cell>
          <cell r="BF797" t="str">
            <v>MANTENIMIENTO Y REPARACIO</v>
          </cell>
          <cell r="BS797">
            <v>5145</v>
          </cell>
          <cell r="BT797" t="str">
            <v>MANTENIMIENTO Y REPARACIO</v>
          </cell>
        </row>
        <row r="798">
          <cell r="A798">
            <v>514510</v>
          </cell>
          <cell r="B798" t="str">
            <v>CONSTRUCCIONES Y EDIFICAC</v>
          </cell>
          <cell r="H798">
            <v>514510</v>
          </cell>
          <cell r="I798" t="str">
            <v>CONSTRUCCIONES Y EDIFICAC</v>
          </cell>
          <cell r="O798">
            <v>514510</v>
          </cell>
          <cell r="P798" t="str">
            <v>CONSTRUCCIONES Y EDIFICAC</v>
          </cell>
          <cell r="V798">
            <v>514510</v>
          </cell>
          <cell r="W798" t="str">
            <v>CONSTRUCCIONES Y EDIFICAC</v>
          </cell>
          <cell r="AC798">
            <v>514510</v>
          </cell>
          <cell r="AD798" t="str">
            <v>CONSTRUCCIONES Y EDIFICAC</v>
          </cell>
          <cell r="AJ798">
            <v>514510</v>
          </cell>
          <cell r="AK798" t="str">
            <v>CONSTRUCCIONES Y EDIFICAC</v>
          </cell>
          <cell r="AQ798">
            <v>514510</v>
          </cell>
          <cell r="AR798" t="str">
            <v>CONSTRUCCIONES Y EDIFICAC</v>
          </cell>
          <cell r="AX798">
            <v>514510</v>
          </cell>
          <cell r="AY798" t="str">
            <v>CONSTRUCCIONES Y EDIFICAC</v>
          </cell>
          <cell r="BE798">
            <v>514510</v>
          </cell>
          <cell r="BF798" t="str">
            <v>CONSTRUCCIONES Y EDIFICAC</v>
          </cell>
          <cell r="BS798">
            <v>514510</v>
          </cell>
          <cell r="BT798" t="str">
            <v>CONSTRUCCIONES Y EDIFICAC</v>
          </cell>
        </row>
        <row r="799">
          <cell r="A799">
            <v>514515</v>
          </cell>
          <cell r="B799" t="str">
            <v>MAQUINARIA Y EQUIPO</v>
          </cell>
          <cell r="H799">
            <v>514515</v>
          </cell>
          <cell r="I799" t="str">
            <v>MAQUINARIA Y EQUIPO</v>
          </cell>
          <cell r="O799">
            <v>514515</v>
          </cell>
          <cell r="P799" t="str">
            <v>MAQUINARIA Y EQUIPO</v>
          </cell>
          <cell r="V799">
            <v>514515</v>
          </cell>
          <cell r="W799" t="str">
            <v>MAQUINARIA Y EQUIPO</v>
          </cell>
          <cell r="AC799">
            <v>514515</v>
          </cell>
          <cell r="AD799" t="str">
            <v>MAQUINARIA Y EQUIPO</v>
          </cell>
          <cell r="AJ799">
            <v>514515</v>
          </cell>
          <cell r="AK799" t="str">
            <v>MAQUINARIA Y EQUIPO</v>
          </cell>
          <cell r="AQ799">
            <v>514515</v>
          </cell>
          <cell r="AR799" t="str">
            <v>MAQUINARIA Y EQUIPO</v>
          </cell>
          <cell r="AX799">
            <v>514515</v>
          </cell>
          <cell r="AY799" t="str">
            <v>MAQUINARIA Y EQUIPO</v>
          </cell>
          <cell r="BE799">
            <v>514515</v>
          </cell>
          <cell r="BF799" t="str">
            <v>MAQUINARIA Y EQUIPO</v>
          </cell>
          <cell r="BS799">
            <v>514515</v>
          </cell>
          <cell r="BT799" t="str">
            <v>MAQUINARIA Y EQUIPO</v>
          </cell>
        </row>
        <row r="800">
          <cell r="A800">
            <v>514520</v>
          </cell>
          <cell r="B800" t="str">
            <v>EQUIPO DE OFICINA</v>
          </cell>
          <cell r="H800">
            <v>514520</v>
          </cell>
          <cell r="I800" t="str">
            <v>EQUIPO DE OFICINA</v>
          </cell>
          <cell r="O800">
            <v>514520</v>
          </cell>
          <cell r="P800" t="str">
            <v>EQUIPO DE OFICINA</v>
          </cell>
          <cell r="V800">
            <v>514520</v>
          </cell>
          <cell r="W800" t="str">
            <v>EQUIPO DE OFICINA</v>
          </cell>
          <cell r="AC800">
            <v>514520</v>
          </cell>
          <cell r="AD800" t="str">
            <v>EQUIPO DE OFICINA</v>
          </cell>
          <cell r="AJ800">
            <v>514520</v>
          </cell>
          <cell r="AK800" t="str">
            <v>EQUIPO DE OFICINA</v>
          </cell>
          <cell r="AQ800">
            <v>514520</v>
          </cell>
          <cell r="AR800" t="str">
            <v>EQUIPO DE OFICINA</v>
          </cell>
          <cell r="AX800">
            <v>514520</v>
          </cell>
          <cell r="AY800" t="str">
            <v>EQUIPO DE OFICINA</v>
          </cell>
          <cell r="BE800">
            <v>514520</v>
          </cell>
          <cell r="BF800" t="str">
            <v>EQUIPO DE OFICINA</v>
          </cell>
          <cell r="BS800">
            <v>514520</v>
          </cell>
          <cell r="BT800" t="str">
            <v>EQUIPO DE OFICINA</v>
          </cell>
        </row>
        <row r="801">
          <cell r="A801">
            <v>514525</v>
          </cell>
          <cell r="B801" t="str">
            <v>EQUIPO DE COMPUTACION Y C</v>
          </cell>
          <cell r="H801">
            <v>514525</v>
          </cell>
          <cell r="I801" t="str">
            <v>EQUIPO DE COMPUTACION Y C</v>
          </cell>
          <cell r="O801">
            <v>514525</v>
          </cell>
          <cell r="P801" t="str">
            <v>EQUIPO DE COMPUTACION Y C</v>
          </cell>
          <cell r="V801">
            <v>514525</v>
          </cell>
          <cell r="W801" t="str">
            <v>EQUIPO DE COMPUTACION Y C</v>
          </cell>
          <cell r="AC801">
            <v>514525</v>
          </cell>
          <cell r="AD801" t="str">
            <v>EQUIPO DE COMPUTACION Y C</v>
          </cell>
          <cell r="AJ801">
            <v>514525</v>
          </cell>
          <cell r="AK801" t="str">
            <v>EQUIPO DE COMPUTACION Y C</v>
          </cell>
          <cell r="AQ801">
            <v>514525</v>
          </cell>
          <cell r="AR801" t="str">
            <v>EQUIPO DE COMPUTACION Y C</v>
          </cell>
          <cell r="AX801">
            <v>514525</v>
          </cell>
          <cell r="AY801" t="str">
            <v>EQUIPO DE COMPUTACION Y C</v>
          </cell>
          <cell r="BE801">
            <v>514525</v>
          </cell>
          <cell r="BF801" t="str">
            <v>EQUIPO DE COMPUTACION Y C</v>
          </cell>
          <cell r="BS801">
            <v>514525</v>
          </cell>
          <cell r="BT801" t="str">
            <v>EQUIPO DE COMPUTACION Y C</v>
          </cell>
        </row>
        <row r="802">
          <cell r="A802">
            <v>514535</v>
          </cell>
          <cell r="B802" t="str">
            <v>EQUIPO DE HOTELES Y RESTA</v>
          </cell>
          <cell r="H802">
            <v>514535</v>
          </cell>
          <cell r="I802" t="str">
            <v>EQUIPO DE HOTELES Y RESTA</v>
          </cell>
          <cell r="O802">
            <v>514535</v>
          </cell>
          <cell r="P802" t="str">
            <v>EQUIPO DE HOTELES Y RESTA</v>
          </cell>
          <cell r="V802">
            <v>514535</v>
          </cell>
          <cell r="W802" t="str">
            <v>EQUIPO DE HOTELES Y RESTA</v>
          </cell>
          <cell r="AC802">
            <v>514535</v>
          </cell>
          <cell r="AD802" t="str">
            <v>EQUIPO DE HOTELES Y RESTA</v>
          </cell>
          <cell r="AJ802">
            <v>514535</v>
          </cell>
          <cell r="AK802" t="str">
            <v>EQUIPO DE HOTELES Y RESTA</v>
          </cell>
          <cell r="AQ802">
            <v>514535</v>
          </cell>
          <cell r="AR802" t="str">
            <v>EQUIPO DE HOTELES Y RESTA</v>
          </cell>
          <cell r="AX802">
            <v>514535</v>
          </cell>
          <cell r="AY802" t="str">
            <v>EQUIPO DE HOTELES Y RESTA</v>
          </cell>
          <cell r="BE802">
            <v>514535</v>
          </cell>
          <cell r="BF802" t="str">
            <v>EQUIPO DE HOTELES Y RESTA</v>
          </cell>
          <cell r="BS802">
            <v>514535</v>
          </cell>
          <cell r="BT802" t="str">
            <v>EQUIPO DE HOTELES Y RESTA</v>
          </cell>
        </row>
        <row r="803">
          <cell r="A803">
            <v>514540</v>
          </cell>
          <cell r="B803" t="str">
            <v>FLOTA Y EQUIPO DE  TRANSP</v>
          </cell>
          <cell r="H803">
            <v>514540</v>
          </cell>
          <cell r="I803" t="str">
            <v>FLOTA Y EQUIPO DE  TRANSP</v>
          </cell>
          <cell r="O803">
            <v>514540</v>
          </cell>
          <cell r="P803" t="str">
            <v>FLOTA Y EQUIPO DE  TRANSP</v>
          </cell>
          <cell r="V803">
            <v>514540</v>
          </cell>
          <cell r="W803" t="str">
            <v>FLOTA Y EQUIPO DE  TRANSP</v>
          </cell>
          <cell r="AC803">
            <v>514540</v>
          </cell>
          <cell r="AD803" t="str">
            <v>FLOTA Y EQUIPO DE  TRANSP</v>
          </cell>
          <cell r="AJ803">
            <v>514540</v>
          </cell>
          <cell r="AK803" t="str">
            <v>FLOTA Y EQUIPO DE  TRANSP</v>
          </cell>
          <cell r="AQ803">
            <v>514540</v>
          </cell>
          <cell r="AR803" t="str">
            <v>FLOTA Y EQUIPO DE  TRANSP</v>
          </cell>
          <cell r="AX803">
            <v>514540</v>
          </cell>
          <cell r="AY803" t="str">
            <v>FLOTA Y EQUIPO DE  TRANSP</v>
          </cell>
          <cell r="BE803">
            <v>514540</v>
          </cell>
          <cell r="BF803" t="str">
            <v>FLOTA Y EQUIPO DE  TRANSP</v>
          </cell>
          <cell r="BS803">
            <v>514540</v>
          </cell>
          <cell r="BT803" t="str">
            <v>FLOTA Y EQUIPO DE  TRANSP</v>
          </cell>
        </row>
        <row r="804">
          <cell r="A804">
            <v>5150</v>
          </cell>
          <cell r="B804" t="str">
            <v>ADECUACION E INSTALACION</v>
          </cell>
          <cell r="H804">
            <v>5150</v>
          </cell>
          <cell r="I804" t="str">
            <v>ADECUACION E INSTALACION</v>
          </cell>
          <cell r="O804">
            <v>5150</v>
          </cell>
          <cell r="P804" t="str">
            <v>ADECUACION E INSTALACION</v>
          </cell>
          <cell r="V804">
            <v>5150</v>
          </cell>
          <cell r="W804" t="str">
            <v>ADECUACION E INSTALACION</v>
          </cell>
          <cell r="AC804">
            <v>5150</v>
          </cell>
          <cell r="AD804" t="str">
            <v>ADECUACION E INSTALACION</v>
          </cell>
          <cell r="AJ804">
            <v>5150</v>
          </cell>
          <cell r="AK804" t="str">
            <v>ADECUACION E INSTALACION</v>
          </cell>
          <cell r="AQ804">
            <v>5150</v>
          </cell>
          <cell r="AR804" t="str">
            <v>ADECUACION E INSTALACION</v>
          </cell>
          <cell r="AX804">
            <v>5150</v>
          </cell>
          <cell r="AY804" t="str">
            <v>ADECUACION E INSTALACION</v>
          </cell>
          <cell r="BE804">
            <v>5150</v>
          </cell>
          <cell r="BF804" t="str">
            <v>ADECUACION E INSTALACION</v>
          </cell>
          <cell r="BS804">
            <v>5150</v>
          </cell>
          <cell r="BT804" t="str">
            <v>ADECUACION E INSTALACION</v>
          </cell>
        </row>
        <row r="805">
          <cell r="A805">
            <v>515015</v>
          </cell>
          <cell r="B805" t="str">
            <v>REPARACIONES LOCATIVAS</v>
          </cell>
          <cell r="H805">
            <v>515015</v>
          </cell>
          <cell r="I805" t="str">
            <v>REPARACIONES LOCATIVAS</v>
          </cell>
          <cell r="O805">
            <v>515015</v>
          </cell>
          <cell r="P805" t="str">
            <v>REPARACIONES LOCATIVAS</v>
          </cell>
          <cell r="V805">
            <v>515015</v>
          </cell>
          <cell r="W805" t="str">
            <v>REPARACIONES LOCATIVAS</v>
          </cell>
          <cell r="AC805">
            <v>515015</v>
          </cell>
          <cell r="AD805" t="str">
            <v>REPARACIONES LOCATIVAS</v>
          </cell>
          <cell r="AJ805">
            <v>515015</v>
          </cell>
          <cell r="AK805" t="str">
            <v>REPARACIONES LOCATIVAS</v>
          </cell>
          <cell r="AQ805">
            <v>515015</v>
          </cell>
          <cell r="AR805" t="str">
            <v>REPARACIONES LOCATIVAS</v>
          </cell>
          <cell r="AX805">
            <v>515015</v>
          </cell>
          <cell r="AY805" t="str">
            <v>REPARACIONES LOCATIVAS</v>
          </cell>
          <cell r="BE805">
            <v>515015</v>
          </cell>
          <cell r="BF805" t="str">
            <v>REPARACIONES LOCATIVAS</v>
          </cell>
          <cell r="BS805">
            <v>515015</v>
          </cell>
          <cell r="BT805" t="str">
            <v>REPARACIONES LOCATIVAS</v>
          </cell>
        </row>
        <row r="806">
          <cell r="A806">
            <v>5155</v>
          </cell>
          <cell r="B806" t="str">
            <v>GASTOS DE VIAJE</v>
          </cell>
          <cell r="H806">
            <v>5155</v>
          </cell>
          <cell r="I806" t="str">
            <v>GASTOS DE VIAJE</v>
          </cell>
          <cell r="O806">
            <v>5155</v>
          </cell>
          <cell r="P806" t="str">
            <v>GASTOS DE VIAJE</v>
          </cell>
          <cell r="V806">
            <v>5155</v>
          </cell>
          <cell r="W806" t="str">
            <v>GASTOS DE VIAJE</v>
          </cell>
          <cell r="AC806">
            <v>5155</v>
          </cell>
          <cell r="AD806" t="str">
            <v>GASTOS DE VIAJE</v>
          </cell>
          <cell r="AJ806">
            <v>5155</v>
          </cell>
          <cell r="AK806" t="str">
            <v>GASTOS DE VIAJE</v>
          </cell>
          <cell r="AQ806">
            <v>5155</v>
          </cell>
          <cell r="AR806" t="str">
            <v>GASTOS DE VIAJE</v>
          </cell>
          <cell r="AX806">
            <v>5155</v>
          </cell>
          <cell r="AY806" t="str">
            <v>GASTOS DE VIAJE</v>
          </cell>
          <cell r="BE806">
            <v>5155</v>
          </cell>
          <cell r="BF806" t="str">
            <v>GASTOS DE VIAJE</v>
          </cell>
          <cell r="BS806">
            <v>5155</v>
          </cell>
          <cell r="BT806" t="str">
            <v>GASTOS DE VIAJE</v>
          </cell>
        </row>
        <row r="807">
          <cell r="A807">
            <v>515505</v>
          </cell>
          <cell r="B807" t="str">
            <v>ALOJAMIENTO Y MANUTENCION</v>
          </cell>
          <cell r="H807">
            <v>515505</v>
          </cell>
          <cell r="I807" t="str">
            <v>ALOJAMIENTO Y MANUTENCION</v>
          </cell>
          <cell r="O807">
            <v>515505</v>
          </cell>
          <cell r="P807" t="str">
            <v>ALOJAMIENTO Y MANUTENCION</v>
          </cell>
          <cell r="V807">
            <v>515505</v>
          </cell>
          <cell r="W807" t="str">
            <v>ALOJAMIENTO Y MANUTENCION</v>
          </cell>
          <cell r="AC807">
            <v>515505</v>
          </cell>
          <cell r="AD807" t="str">
            <v>ALOJAMIENTO Y MANUTENCION</v>
          </cell>
          <cell r="AJ807">
            <v>515505</v>
          </cell>
          <cell r="AK807" t="str">
            <v>ALOJAMIENTO Y MANUTENCION</v>
          </cell>
          <cell r="AQ807">
            <v>515505</v>
          </cell>
          <cell r="AR807" t="str">
            <v>ALOJAMIENTO Y MANUTENCION</v>
          </cell>
          <cell r="AX807">
            <v>515505</v>
          </cell>
          <cell r="AY807" t="str">
            <v>ALOJAMIENTO Y MANUTENCION</v>
          </cell>
          <cell r="BE807">
            <v>515505</v>
          </cell>
          <cell r="BF807" t="str">
            <v>ALOJAMIENTO Y MANUTENCION</v>
          </cell>
          <cell r="BS807">
            <v>515505</v>
          </cell>
          <cell r="BT807" t="str">
            <v>ALOJAMIENTO Y MANUTENCION</v>
          </cell>
        </row>
        <row r="808">
          <cell r="A808">
            <v>515515</v>
          </cell>
          <cell r="B808" t="str">
            <v>PASAJES AEREOS</v>
          </cell>
          <cell r="H808">
            <v>515515</v>
          </cell>
          <cell r="I808" t="str">
            <v>PASAJES AEREOS</v>
          </cell>
          <cell r="O808">
            <v>515515</v>
          </cell>
          <cell r="P808" t="str">
            <v>PASAJES AEREOS</v>
          </cell>
          <cell r="V808">
            <v>515515</v>
          </cell>
          <cell r="W808" t="str">
            <v>PASAJES AEREOS</v>
          </cell>
          <cell r="AC808">
            <v>515515</v>
          </cell>
          <cell r="AD808" t="str">
            <v>PASAJES AEREOS</v>
          </cell>
          <cell r="AJ808">
            <v>515515</v>
          </cell>
          <cell r="AK808" t="str">
            <v>PASAJES AEREOS</v>
          </cell>
          <cell r="AQ808">
            <v>515515</v>
          </cell>
          <cell r="AR808" t="str">
            <v>PASAJES AEREOS</v>
          </cell>
          <cell r="AX808">
            <v>515515</v>
          </cell>
          <cell r="AY808" t="str">
            <v>PASAJES AEREOS</v>
          </cell>
          <cell r="BE808">
            <v>515515</v>
          </cell>
          <cell r="BF808" t="str">
            <v>PASAJES AEREOS</v>
          </cell>
          <cell r="BS808">
            <v>515515</v>
          </cell>
          <cell r="BT808" t="str">
            <v>PASAJES AEREOS</v>
          </cell>
        </row>
        <row r="809">
          <cell r="A809">
            <v>5160</v>
          </cell>
          <cell r="B809" t="str">
            <v>DEPRECIACIONES</v>
          </cell>
          <cell r="H809">
            <v>5160</v>
          </cell>
          <cell r="I809" t="str">
            <v>DEPRECIACIONES</v>
          </cell>
          <cell r="O809">
            <v>5160</v>
          </cell>
          <cell r="P809" t="str">
            <v>DEPRECIACIONES</v>
          </cell>
          <cell r="V809">
            <v>5160</v>
          </cell>
          <cell r="W809" t="str">
            <v>DEPRECIACIONES</v>
          </cell>
          <cell r="AC809">
            <v>5160</v>
          </cell>
          <cell r="AD809" t="str">
            <v>DEPRECIACIONES</v>
          </cell>
          <cell r="AJ809">
            <v>5160</v>
          </cell>
          <cell r="AK809" t="str">
            <v>DEPRECIACIONES</v>
          </cell>
          <cell r="AQ809">
            <v>5160</v>
          </cell>
          <cell r="AR809" t="str">
            <v>DEPRECIACIONES</v>
          </cell>
          <cell r="AX809">
            <v>5160</v>
          </cell>
          <cell r="AY809" t="str">
            <v>DEPRECIACIONES</v>
          </cell>
          <cell r="BE809">
            <v>5160</v>
          </cell>
          <cell r="BF809" t="str">
            <v>DEPRECIACIONES</v>
          </cell>
          <cell r="BS809">
            <v>5160</v>
          </cell>
          <cell r="BT809" t="str">
            <v>DEPRECIACIONES</v>
          </cell>
        </row>
        <row r="810">
          <cell r="A810">
            <v>516005</v>
          </cell>
          <cell r="B810" t="str">
            <v>CONSTRUCCIONES Y EDIFICAC</v>
          </cell>
          <cell r="H810">
            <v>516005</v>
          </cell>
          <cell r="I810" t="str">
            <v>CONSTRUCCIONES Y EDIFICAC</v>
          </cell>
          <cell r="O810">
            <v>516005</v>
          </cell>
          <cell r="P810" t="str">
            <v>CONSTRUCCIONES Y EDIFICAC</v>
          </cell>
          <cell r="V810">
            <v>516005</v>
          </cell>
          <cell r="W810" t="str">
            <v>CONSTRUCCIONES Y EDIFICAC</v>
          </cell>
          <cell r="AC810">
            <v>516005</v>
          </cell>
          <cell r="AD810" t="str">
            <v>CONSTRUCCIONES Y EDIFICAC</v>
          </cell>
          <cell r="AJ810">
            <v>516005</v>
          </cell>
          <cell r="AK810" t="str">
            <v>CONSTRUCCIONES Y EDIFICAC</v>
          </cell>
          <cell r="AQ810">
            <v>516005</v>
          </cell>
          <cell r="AR810" t="str">
            <v>CONSTRUCCIONES Y EDIFICAC</v>
          </cell>
          <cell r="AX810">
            <v>516005</v>
          </cell>
          <cell r="AY810" t="str">
            <v>CONSTRUCCIONES Y EDIFICAC</v>
          </cell>
          <cell r="BE810">
            <v>516005</v>
          </cell>
          <cell r="BF810" t="str">
            <v>CONSTRUCCIONES Y EDIFICAC</v>
          </cell>
          <cell r="BS810">
            <v>516005</v>
          </cell>
          <cell r="BT810" t="str">
            <v>CONSTRUCCIONES Y EDIFICAC</v>
          </cell>
        </row>
        <row r="811">
          <cell r="A811">
            <v>51600501</v>
          </cell>
          <cell r="B811" t="str">
            <v>Construcciones y Edificac</v>
          </cell>
          <cell r="H811">
            <v>51600501</v>
          </cell>
          <cell r="I811" t="str">
            <v>Construcciones y Edificac</v>
          </cell>
          <cell r="O811">
            <v>51600501</v>
          </cell>
          <cell r="P811" t="str">
            <v>Construcciones y Edificac</v>
          </cell>
          <cell r="V811">
            <v>51600501</v>
          </cell>
          <cell r="W811" t="str">
            <v>Construcciones y Edificac</v>
          </cell>
          <cell r="AC811">
            <v>51600501</v>
          </cell>
          <cell r="AD811" t="str">
            <v>Construcciones y Edificac</v>
          </cell>
          <cell r="AJ811">
            <v>51600501</v>
          </cell>
          <cell r="AK811" t="str">
            <v>Construcciones y Edificac</v>
          </cell>
          <cell r="AQ811">
            <v>51600501</v>
          </cell>
          <cell r="AR811" t="str">
            <v>Construcciones y Edificac</v>
          </cell>
          <cell r="AX811">
            <v>51600501</v>
          </cell>
          <cell r="AY811" t="str">
            <v>Construcciones y Edificac</v>
          </cell>
          <cell r="BE811">
            <v>51600501</v>
          </cell>
          <cell r="BF811" t="str">
            <v>Construcciones y Edificac</v>
          </cell>
          <cell r="BS811">
            <v>51600501</v>
          </cell>
          <cell r="BT811" t="str">
            <v>Construcciones y Edificac</v>
          </cell>
        </row>
        <row r="812">
          <cell r="A812">
            <v>51600502</v>
          </cell>
          <cell r="B812" t="str">
            <v>Otros - Construcciones y</v>
          </cell>
          <cell r="H812">
            <v>51600502</v>
          </cell>
          <cell r="I812" t="str">
            <v>Otros - Construcciones y</v>
          </cell>
          <cell r="O812">
            <v>51600502</v>
          </cell>
          <cell r="P812" t="str">
            <v>Otros - Construcciones y</v>
          </cell>
          <cell r="V812">
            <v>51600502</v>
          </cell>
          <cell r="W812" t="str">
            <v>Otros - Construcciones y</v>
          </cell>
          <cell r="AC812">
            <v>51600502</v>
          </cell>
          <cell r="AD812" t="str">
            <v>Otros - Construcciones y</v>
          </cell>
          <cell r="AJ812">
            <v>51600502</v>
          </cell>
          <cell r="AK812" t="str">
            <v>Otros - Construcciones y</v>
          </cell>
          <cell r="AQ812">
            <v>51600502</v>
          </cell>
          <cell r="AR812" t="str">
            <v>Otros - Construcciones y</v>
          </cell>
          <cell r="AX812">
            <v>51600502</v>
          </cell>
          <cell r="AY812" t="str">
            <v>Otros - Construcciones y</v>
          </cell>
          <cell r="BE812">
            <v>51600502</v>
          </cell>
          <cell r="BF812" t="str">
            <v>Otros - Construcciones y</v>
          </cell>
          <cell r="BS812">
            <v>51600502</v>
          </cell>
          <cell r="BT812" t="str">
            <v>Otros - Construcciones y</v>
          </cell>
        </row>
        <row r="813">
          <cell r="A813">
            <v>516015</v>
          </cell>
          <cell r="B813" t="str">
            <v>EQUIPO DE OFICINA</v>
          </cell>
          <cell r="H813">
            <v>516015</v>
          </cell>
          <cell r="I813" t="str">
            <v>EQUIPO DE OFICINA</v>
          </cell>
          <cell r="O813">
            <v>516015</v>
          </cell>
          <cell r="P813" t="str">
            <v>EQUIPO DE OFICINA</v>
          </cell>
          <cell r="V813">
            <v>516015</v>
          </cell>
          <cell r="W813" t="str">
            <v>EQUIPO DE OFICINA</v>
          </cell>
          <cell r="AC813">
            <v>516015</v>
          </cell>
          <cell r="AD813" t="str">
            <v>EQUIPO DE OFICINA</v>
          </cell>
          <cell r="AJ813">
            <v>516015</v>
          </cell>
          <cell r="AK813" t="str">
            <v>EQUIPO DE OFICINA</v>
          </cell>
          <cell r="AQ813">
            <v>516015</v>
          </cell>
          <cell r="AR813" t="str">
            <v>EQUIPO DE OFICINA</v>
          </cell>
          <cell r="AX813">
            <v>516015</v>
          </cell>
          <cell r="AY813" t="str">
            <v>EQUIPO DE OFICINA</v>
          </cell>
          <cell r="BE813">
            <v>516015</v>
          </cell>
          <cell r="BF813" t="str">
            <v>EQUIPO DE OFICINA</v>
          </cell>
          <cell r="BS813">
            <v>516015</v>
          </cell>
          <cell r="BT813" t="str">
            <v>EQUIPO DE OFICINA</v>
          </cell>
        </row>
        <row r="814">
          <cell r="A814">
            <v>51601501</v>
          </cell>
          <cell r="B814" t="str">
            <v>Equipo de Oficina</v>
          </cell>
          <cell r="H814">
            <v>51601501</v>
          </cell>
          <cell r="I814" t="str">
            <v>Equipo de Oficina</v>
          </cell>
          <cell r="O814">
            <v>51601501</v>
          </cell>
          <cell r="P814" t="str">
            <v>Equipo de Oficina</v>
          </cell>
          <cell r="V814">
            <v>51601501</v>
          </cell>
          <cell r="W814" t="str">
            <v>Equipo de Oficina</v>
          </cell>
          <cell r="AC814">
            <v>51601501</v>
          </cell>
          <cell r="AD814" t="str">
            <v>Equipo de Oficina</v>
          </cell>
          <cell r="AJ814">
            <v>51601501</v>
          </cell>
          <cell r="AK814" t="str">
            <v>Equipo de Oficina</v>
          </cell>
          <cell r="AQ814">
            <v>51601501</v>
          </cell>
          <cell r="AR814" t="str">
            <v>Equipo de Oficina</v>
          </cell>
          <cell r="AX814">
            <v>51601501</v>
          </cell>
          <cell r="AY814" t="str">
            <v>Equipo de Oficina</v>
          </cell>
          <cell r="BE814">
            <v>51601501</v>
          </cell>
          <cell r="BF814" t="str">
            <v>Equipo de Oficina</v>
          </cell>
          <cell r="BS814">
            <v>51601501</v>
          </cell>
          <cell r="BT814" t="str">
            <v>Equipo de Oficina</v>
          </cell>
        </row>
        <row r="815">
          <cell r="A815">
            <v>51601502</v>
          </cell>
          <cell r="B815" t="str">
            <v>Otros - Equipo de Oficina</v>
          </cell>
          <cell r="H815">
            <v>51601502</v>
          </cell>
          <cell r="I815" t="str">
            <v>Otros - Equipo de Oficina</v>
          </cell>
          <cell r="O815">
            <v>51601502</v>
          </cell>
          <cell r="P815" t="str">
            <v>Otros - Equipo de Oficina</v>
          </cell>
          <cell r="V815">
            <v>51601502</v>
          </cell>
          <cell r="W815" t="str">
            <v>Otros - Equipo de Oficina</v>
          </cell>
          <cell r="AC815">
            <v>51601502</v>
          </cell>
          <cell r="AD815" t="str">
            <v>Otros - Equipo de Oficina</v>
          </cell>
          <cell r="AJ815">
            <v>51601502</v>
          </cell>
          <cell r="AK815" t="str">
            <v>Otros - Equipo de Oficina</v>
          </cell>
          <cell r="AQ815">
            <v>51601502</v>
          </cell>
          <cell r="AR815" t="str">
            <v>Otros - Equipo de Oficina</v>
          </cell>
          <cell r="AX815">
            <v>51601502</v>
          </cell>
          <cell r="AY815" t="str">
            <v>Otros - Equipo de Oficina</v>
          </cell>
          <cell r="BE815">
            <v>51601502</v>
          </cell>
          <cell r="BF815" t="str">
            <v>Otros - Equipo de Oficina</v>
          </cell>
          <cell r="BS815">
            <v>51601502</v>
          </cell>
          <cell r="BT815" t="str">
            <v>Otros - Equipo de Oficina</v>
          </cell>
        </row>
        <row r="816">
          <cell r="A816">
            <v>516020</v>
          </cell>
          <cell r="B816" t="str">
            <v>EQUIPO DE COMPUTACION Y C</v>
          </cell>
          <cell r="H816">
            <v>516020</v>
          </cell>
          <cell r="I816" t="str">
            <v>EQUIPO DE COMPUTACION Y C</v>
          </cell>
          <cell r="O816">
            <v>516020</v>
          </cell>
          <cell r="P816" t="str">
            <v>EQUIPO DE COMPUTACION Y C</v>
          </cell>
          <cell r="V816">
            <v>516020</v>
          </cell>
          <cell r="W816" t="str">
            <v>EQUIPO DE COMPUTACION Y C</v>
          </cell>
          <cell r="AC816">
            <v>516020</v>
          </cell>
          <cell r="AD816" t="str">
            <v>EQUIPO DE COMPUTACION Y C</v>
          </cell>
          <cell r="AJ816">
            <v>516020</v>
          </cell>
          <cell r="AK816" t="str">
            <v>EQUIPO DE COMPUTACION Y C</v>
          </cell>
          <cell r="AQ816">
            <v>516020</v>
          </cell>
          <cell r="AR816" t="str">
            <v>EQUIPO DE COMPUTACION Y C</v>
          </cell>
          <cell r="AX816">
            <v>516020</v>
          </cell>
          <cell r="AY816" t="str">
            <v>EQUIPO DE COMPUTACION Y C</v>
          </cell>
          <cell r="BE816">
            <v>516020</v>
          </cell>
          <cell r="BF816" t="str">
            <v>EQUIPO DE COMPUTACION Y C</v>
          </cell>
          <cell r="BS816">
            <v>516020</v>
          </cell>
          <cell r="BT816" t="str">
            <v>EQUIPO DE COMPUTACION Y C</v>
          </cell>
        </row>
        <row r="817">
          <cell r="A817">
            <v>51602001</v>
          </cell>
          <cell r="B817" t="str">
            <v>Equipo de Computación y C</v>
          </cell>
          <cell r="H817">
            <v>51602001</v>
          </cell>
          <cell r="I817" t="str">
            <v>Equipo de Computación y C</v>
          </cell>
          <cell r="O817">
            <v>51602001</v>
          </cell>
          <cell r="P817" t="str">
            <v>Equipo de Computación y C</v>
          </cell>
          <cell r="V817">
            <v>51602001</v>
          </cell>
          <cell r="W817" t="str">
            <v>Equipo de Computación y C</v>
          </cell>
          <cell r="AC817">
            <v>51602001</v>
          </cell>
          <cell r="AD817" t="str">
            <v>Equipo de Computación y C</v>
          </cell>
          <cell r="AJ817">
            <v>51602001</v>
          </cell>
          <cell r="AK817" t="str">
            <v>Equipo de Computación y C</v>
          </cell>
          <cell r="AQ817">
            <v>51602001</v>
          </cell>
          <cell r="AR817" t="str">
            <v>Equipo de Computación y C</v>
          </cell>
          <cell r="AX817">
            <v>51602001</v>
          </cell>
          <cell r="AY817" t="str">
            <v>Equipo de Computación y C</v>
          </cell>
          <cell r="BE817">
            <v>51602001</v>
          </cell>
          <cell r="BF817" t="str">
            <v>Equipo de Computación y C</v>
          </cell>
          <cell r="BS817">
            <v>51602001</v>
          </cell>
          <cell r="BT817" t="str">
            <v>Equipo de Computación y C</v>
          </cell>
        </row>
        <row r="818">
          <cell r="A818">
            <v>51602002</v>
          </cell>
          <cell r="B818" t="str">
            <v>Otros - Equipo Computacio</v>
          </cell>
          <cell r="H818">
            <v>51602002</v>
          </cell>
          <cell r="I818" t="str">
            <v>Otros - Equipo Computacio</v>
          </cell>
          <cell r="O818">
            <v>51602002</v>
          </cell>
          <cell r="P818" t="str">
            <v>Otros - Equipo Computacio</v>
          </cell>
          <cell r="V818">
            <v>51602002</v>
          </cell>
          <cell r="W818" t="str">
            <v>Otros - Equipo Computacio</v>
          </cell>
          <cell r="AC818">
            <v>51602002</v>
          </cell>
          <cell r="AD818" t="str">
            <v>Otros - Equipo Computacio</v>
          </cell>
          <cell r="AJ818">
            <v>51602002</v>
          </cell>
          <cell r="AK818" t="str">
            <v>Otros - Equipo Computacio</v>
          </cell>
          <cell r="AQ818">
            <v>51602002</v>
          </cell>
          <cell r="AR818" t="str">
            <v>Otros - Equipo Computacio</v>
          </cell>
          <cell r="AX818">
            <v>51602002</v>
          </cell>
          <cell r="AY818" t="str">
            <v>Otros - Equipo Computacio</v>
          </cell>
          <cell r="BE818">
            <v>51602002</v>
          </cell>
          <cell r="BF818" t="str">
            <v>Otros - Equipo Computacio</v>
          </cell>
          <cell r="BS818">
            <v>51602002</v>
          </cell>
          <cell r="BT818" t="str">
            <v>Otros - Equipo Computacio</v>
          </cell>
        </row>
        <row r="819">
          <cell r="A819">
            <v>516030</v>
          </cell>
          <cell r="B819" t="str">
            <v>EQUIPO DE HOTELES Y RESTA</v>
          </cell>
          <cell r="H819">
            <v>516030</v>
          </cell>
          <cell r="I819" t="str">
            <v>EQUIPO DE HOTELES Y RESTA</v>
          </cell>
          <cell r="O819">
            <v>516030</v>
          </cell>
          <cell r="P819" t="str">
            <v>EQUIPO DE HOTELES Y RESTA</v>
          </cell>
          <cell r="V819">
            <v>516030</v>
          </cell>
          <cell r="W819" t="str">
            <v>EQUIPO DE HOTELES Y RESTA</v>
          </cell>
          <cell r="AC819">
            <v>516030</v>
          </cell>
          <cell r="AD819" t="str">
            <v>EQUIPO DE HOTELES Y RESTA</v>
          </cell>
          <cell r="AJ819">
            <v>516030</v>
          </cell>
          <cell r="AK819" t="str">
            <v>EQUIPO DE HOTELES Y RESTA</v>
          </cell>
          <cell r="AQ819">
            <v>516030</v>
          </cell>
          <cell r="AR819" t="str">
            <v>EQUIPO DE HOTELES Y RESTA</v>
          </cell>
          <cell r="AX819">
            <v>516030</v>
          </cell>
          <cell r="AY819" t="str">
            <v>EQUIPO DE HOTELES Y RESTA</v>
          </cell>
          <cell r="BE819">
            <v>516030</v>
          </cell>
          <cell r="BF819" t="str">
            <v>EQUIPO DE HOTELES Y RESTA</v>
          </cell>
          <cell r="BS819">
            <v>516030</v>
          </cell>
          <cell r="BT819" t="str">
            <v>EQUIPO DE HOTELES Y RESTA</v>
          </cell>
        </row>
        <row r="820">
          <cell r="A820">
            <v>51603001</v>
          </cell>
          <cell r="B820" t="str">
            <v>Muebles y Equipo de Hotel</v>
          </cell>
          <cell r="H820">
            <v>51603001</v>
          </cell>
          <cell r="I820" t="str">
            <v>Muebles y Equipo de Hotel</v>
          </cell>
          <cell r="O820">
            <v>51603001</v>
          </cell>
          <cell r="P820" t="str">
            <v>Muebles y Equipo de Hotel</v>
          </cell>
          <cell r="V820">
            <v>51603001</v>
          </cell>
          <cell r="W820" t="str">
            <v>Muebles y Equipo de Hotel</v>
          </cell>
          <cell r="AC820">
            <v>51603001</v>
          </cell>
          <cell r="AD820" t="str">
            <v>Muebles y Equipo de Hotel</v>
          </cell>
          <cell r="AJ820">
            <v>51603001</v>
          </cell>
          <cell r="AK820" t="str">
            <v>Muebles y Equipo de Hotel</v>
          </cell>
          <cell r="AQ820">
            <v>51603001</v>
          </cell>
          <cell r="AR820" t="str">
            <v>Muebles y Equipo de Hotel</v>
          </cell>
          <cell r="AX820">
            <v>51603001</v>
          </cell>
          <cell r="AY820" t="str">
            <v>Muebles y Equipo de Hotel</v>
          </cell>
          <cell r="BE820">
            <v>51603001</v>
          </cell>
          <cell r="BF820" t="str">
            <v>Muebles y Equipo de Hotel</v>
          </cell>
          <cell r="BS820">
            <v>51603001</v>
          </cell>
          <cell r="BT820" t="str">
            <v>Muebles y Equipo de Hotel</v>
          </cell>
        </row>
        <row r="821">
          <cell r="A821">
            <v>51603002</v>
          </cell>
          <cell r="B821" t="str">
            <v>Maquinaria y Equipo Elect</v>
          </cell>
          <cell r="H821">
            <v>51603002</v>
          </cell>
          <cell r="I821" t="str">
            <v>Maquinaria y Equipo Elect</v>
          </cell>
          <cell r="O821">
            <v>51603002</v>
          </cell>
          <cell r="P821" t="str">
            <v>Maquinaria y Equipo Elect</v>
          </cell>
          <cell r="V821">
            <v>51603002</v>
          </cell>
          <cell r="W821" t="str">
            <v>Maquinaria y Equipo Elect</v>
          </cell>
          <cell r="AC821">
            <v>51603002</v>
          </cell>
          <cell r="AD821" t="str">
            <v>Maquinaria y Equipo Elect</v>
          </cell>
          <cell r="AJ821">
            <v>51603002</v>
          </cell>
          <cell r="AK821" t="str">
            <v>Maquinaria y Equipo Elect</v>
          </cell>
          <cell r="AQ821">
            <v>51603002</v>
          </cell>
          <cell r="AR821" t="str">
            <v>Maquinaria y Equipo Elect</v>
          </cell>
          <cell r="AX821">
            <v>51603002</v>
          </cell>
          <cell r="AY821" t="str">
            <v>Maquinaria y Equipo Elect</v>
          </cell>
          <cell r="BE821">
            <v>51603002</v>
          </cell>
          <cell r="BF821" t="str">
            <v>Maquinaria y Equipo Elect</v>
          </cell>
          <cell r="BS821">
            <v>51603002</v>
          </cell>
          <cell r="BT821" t="str">
            <v>Maquinaria y Equipo Elect</v>
          </cell>
        </row>
        <row r="822">
          <cell r="A822">
            <v>51603003</v>
          </cell>
          <cell r="B822" t="str">
            <v>Otros - Muebles y Equipo</v>
          </cell>
          <cell r="H822">
            <v>51603003</v>
          </cell>
          <cell r="I822" t="str">
            <v>Otros - Muebles y Equipo</v>
          </cell>
          <cell r="O822">
            <v>51603003</v>
          </cell>
          <cell r="P822" t="str">
            <v>Otros - Muebles y Equipo</v>
          </cell>
          <cell r="V822">
            <v>51603003</v>
          </cell>
          <cell r="W822" t="str">
            <v>Otros - Muebles y Equipo</v>
          </cell>
          <cell r="AC822">
            <v>51603003</v>
          </cell>
          <cell r="AD822" t="str">
            <v>Otros - Muebles y Equipo</v>
          </cell>
          <cell r="AJ822">
            <v>51603003</v>
          </cell>
          <cell r="AK822" t="str">
            <v>Otros - Muebles y Equipo</v>
          </cell>
          <cell r="AQ822">
            <v>51603003</v>
          </cell>
          <cell r="AR822" t="str">
            <v>Otros - Muebles y Equipo</v>
          </cell>
          <cell r="AX822">
            <v>51603003</v>
          </cell>
          <cell r="AY822" t="str">
            <v>Otros - Muebles y Equipo</v>
          </cell>
          <cell r="BE822">
            <v>51603003</v>
          </cell>
          <cell r="BF822" t="str">
            <v>Otros - Muebles y Equipo</v>
          </cell>
          <cell r="BS822">
            <v>51603003</v>
          </cell>
          <cell r="BT822" t="str">
            <v>Otros - Muebles y Equipo</v>
          </cell>
        </row>
        <row r="823">
          <cell r="A823">
            <v>51603004</v>
          </cell>
          <cell r="B823" t="str">
            <v>Otros - Maquinaria Equipo</v>
          </cell>
          <cell r="H823">
            <v>51603004</v>
          </cell>
          <cell r="I823" t="str">
            <v>Otros - Maquinaria Equipo</v>
          </cell>
          <cell r="O823">
            <v>51603004</v>
          </cell>
          <cell r="P823" t="str">
            <v>Otros - Maquinaria Equipo</v>
          </cell>
          <cell r="V823">
            <v>51603004</v>
          </cell>
          <cell r="W823" t="str">
            <v>Otros - Maquinaria Equipo</v>
          </cell>
          <cell r="AC823">
            <v>51603004</v>
          </cell>
          <cell r="AD823" t="str">
            <v>Otros - Maquinaria Equipo</v>
          </cell>
          <cell r="AJ823">
            <v>51603004</v>
          </cell>
          <cell r="AK823" t="str">
            <v>Otros - Maquinaria Equipo</v>
          </cell>
          <cell r="AQ823">
            <v>51603004</v>
          </cell>
          <cell r="AR823" t="str">
            <v>Otros - Maquinaria Equipo</v>
          </cell>
          <cell r="AX823">
            <v>51603004</v>
          </cell>
          <cell r="AY823" t="str">
            <v>Otros - Maquinaria Equipo</v>
          </cell>
          <cell r="BE823">
            <v>51603004</v>
          </cell>
          <cell r="BF823" t="str">
            <v>Otros - Maquinaria Equipo</v>
          </cell>
          <cell r="BS823">
            <v>51603004</v>
          </cell>
          <cell r="BT823" t="str">
            <v>Otros - Maquinaria Equipo</v>
          </cell>
        </row>
        <row r="824">
          <cell r="A824">
            <v>516035</v>
          </cell>
          <cell r="B824" t="str">
            <v>FLOTA Y EQUIPO DE TRANSPO</v>
          </cell>
          <cell r="H824">
            <v>516035</v>
          </cell>
          <cell r="I824" t="str">
            <v>FLOTA Y EQUIPO DE TRANSPO</v>
          </cell>
          <cell r="O824">
            <v>516035</v>
          </cell>
          <cell r="P824" t="str">
            <v>FLOTA Y EQUIPO DE TRANSPO</v>
          </cell>
          <cell r="V824">
            <v>516035</v>
          </cell>
          <cell r="W824" t="str">
            <v>FLOTA Y EQUIPO DE TRANSPO</v>
          </cell>
          <cell r="AC824">
            <v>516035</v>
          </cell>
          <cell r="AD824" t="str">
            <v>FLOTA Y EQUIPO DE TRANSPO</v>
          </cell>
          <cell r="AJ824">
            <v>516035</v>
          </cell>
          <cell r="AK824" t="str">
            <v>FLOTA Y EQUIPO DE TRANSPO</v>
          </cell>
          <cell r="AQ824">
            <v>516035</v>
          </cell>
          <cell r="AR824" t="str">
            <v>FLOTA Y EQUIPO DE TRANSPO</v>
          </cell>
          <cell r="AX824">
            <v>516035</v>
          </cell>
          <cell r="AY824" t="str">
            <v>FLOTA Y EQUIPO DE TRANSPO</v>
          </cell>
          <cell r="BE824">
            <v>516035</v>
          </cell>
          <cell r="BF824" t="str">
            <v>FLOTA Y EQUIPO DE TRANSPO</v>
          </cell>
          <cell r="BS824">
            <v>516035</v>
          </cell>
          <cell r="BT824" t="str">
            <v>FLOTA Y EQUIPO DE TRANSPO</v>
          </cell>
        </row>
        <row r="825">
          <cell r="A825">
            <v>5165</v>
          </cell>
          <cell r="B825" t="str">
            <v>AMORTIZACIONES</v>
          </cell>
          <cell r="H825">
            <v>5165</v>
          </cell>
          <cell r="I825" t="str">
            <v>AMORTIZACIONES</v>
          </cell>
          <cell r="O825">
            <v>5165</v>
          </cell>
          <cell r="P825" t="str">
            <v>AMORTIZACIONES</v>
          </cell>
          <cell r="V825">
            <v>5165</v>
          </cell>
          <cell r="W825" t="str">
            <v>AMORTIZACIONES</v>
          </cell>
          <cell r="AC825">
            <v>5165</v>
          </cell>
          <cell r="AD825" t="str">
            <v>AMORTIZACIONES</v>
          </cell>
          <cell r="AJ825">
            <v>5165</v>
          </cell>
          <cell r="AK825" t="str">
            <v>AMORTIZACIONES</v>
          </cell>
          <cell r="AQ825">
            <v>5165</v>
          </cell>
          <cell r="AR825" t="str">
            <v>AMORTIZACIONES</v>
          </cell>
          <cell r="AX825">
            <v>5165</v>
          </cell>
          <cell r="AY825" t="str">
            <v>AMORTIZACIONES</v>
          </cell>
          <cell r="BE825">
            <v>5165</v>
          </cell>
          <cell r="BF825" t="str">
            <v>AMORTIZACIONES</v>
          </cell>
          <cell r="BS825">
            <v>5165</v>
          </cell>
          <cell r="BT825" t="str">
            <v>AMORTIZACIONES</v>
          </cell>
        </row>
        <row r="826">
          <cell r="A826">
            <v>516515</v>
          </cell>
          <cell r="B826" t="str">
            <v>CARGOS DIFERIDOS</v>
          </cell>
          <cell r="H826">
            <v>516515</v>
          </cell>
          <cell r="I826" t="str">
            <v>CARGOS DIFERIDOS</v>
          </cell>
          <cell r="O826">
            <v>516515</v>
          </cell>
          <cell r="P826" t="str">
            <v>CARGOS DIFERIDOS</v>
          </cell>
          <cell r="V826">
            <v>516515</v>
          </cell>
          <cell r="W826" t="str">
            <v>CARGOS DIFERIDOS</v>
          </cell>
          <cell r="AC826">
            <v>516515</v>
          </cell>
          <cell r="AD826" t="str">
            <v>CARGOS DIFERIDOS</v>
          </cell>
          <cell r="AJ826">
            <v>516515</v>
          </cell>
          <cell r="AK826" t="str">
            <v>CARGOS DIFERIDOS</v>
          </cell>
          <cell r="AQ826">
            <v>516515</v>
          </cell>
          <cell r="AR826" t="str">
            <v>CARGOS DIFERIDOS</v>
          </cell>
          <cell r="AX826">
            <v>516515</v>
          </cell>
          <cell r="AY826" t="str">
            <v>CARGOS DIFERIDOS</v>
          </cell>
          <cell r="BE826">
            <v>516515</v>
          </cell>
          <cell r="BF826" t="str">
            <v>CARGOS DIFERIDOS</v>
          </cell>
          <cell r="BS826">
            <v>516515</v>
          </cell>
          <cell r="BT826" t="str">
            <v>CARGOS DIFERIDOS</v>
          </cell>
        </row>
        <row r="827">
          <cell r="A827">
            <v>51651509</v>
          </cell>
          <cell r="B827" t="str">
            <v>Uniformes</v>
          </cell>
          <cell r="H827">
            <v>51651509</v>
          </cell>
          <cell r="I827" t="str">
            <v>Uniformes</v>
          </cell>
          <cell r="O827">
            <v>51651509</v>
          </cell>
          <cell r="P827" t="str">
            <v>Uniformes</v>
          </cell>
          <cell r="V827">
            <v>51651509</v>
          </cell>
          <cell r="W827" t="str">
            <v>Uniformes</v>
          </cell>
          <cell r="AC827">
            <v>51651509</v>
          </cell>
          <cell r="AD827" t="str">
            <v>Uniformes</v>
          </cell>
          <cell r="AJ827">
            <v>51651509</v>
          </cell>
          <cell r="AK827" t="str">
            <v>Uniformes</v>
          </cell>
          <cell r="AQ827">
            <v>51651509</v>
          </cell>
          <cell r="AR827" t="str">
            <v>Uniformes</v>
          </cell>
          <cell r="AX827">
            <v>51651509</v>
          </cell>
          <cell r="AY827" t="str">
            <v>Uniformes</v>
          </cell>
          <cell r="BE827">
            <v>51651509</v>
          </cell>
          <cell r="BF827" t="str">
            <v>Uniformes</v>
          </cell>
          <cell r="BS827">
            <v>51651509</v>
          </cell>
          <cell r="BT827" t="str">
            <v>Uniformes</v>
          </cell>
        </row>
        <row r="828">
          <cell r="A828">
            <v>5195</v>
          </cell>
          <cell r="B828" t="str">
            <v>DIVERSOS</v>
          </cell>
          <cell r="H828">
            <v>5195</v>
          </cell>
          <cell r="I828" t="str">
            <v>DIVERSOS</v>
          </cell>
          <cell r="O828">
            <v>5195</v>
          </cell>
          <cell r="P828" t="str">
            <v>DIVERSOS</v>
          </cell>
          <cell r="V828">
            <v>5195</v>
          </cell>
          <cell r="W828" t="str">
            <v>DIVERSOS</v>
          </cell>
          <cell r="AC828">
            <v>5195</v>
          </cell>
          <cell r="AD828" t="str">
            <v>DIVERSOS</v>
          </cell>
          <cell r="AJ828">
            <v>5195</v>
          </cell>
          <cell r="AK828" t="str">
            <v>DIVERSOS</v>
          </cell>
          <cell r="AQ828">
            <v>5195</v>
          </cell>
          <cell r="AR828" t="str">
            <v>DIVERSOS</v>
          </cell>
          <cell r="AX828">
            <v>5195</v>
          </cell>
          <cell r="AY828" t="str">
            <v>DIVERSOS</v>
          </cell>
          <cell r="BE828">
            <v>5195</v>
          </cell>
          <cell r="BF828" t="str">
            <v>DIVERSOS</v>
          </cell>
          <cell r="BS828">
            <v>5195</v>
          </cell>
          <cell r="BT828" t="str">
            <v>DIVERSOS</v>
          </cell>
        </row>
        <row r="829">
          <cell r="A829">
            <v>519505</v>
          </cell>
          <cell r="B829" t="str">
            <v>COMISIONES</v>
          </cell>
          <cell r="H829">
            <v>519505</v>
          </cell>
          <cell r="I829" t="str">
            <v>COMISIONES</v>
          </cell>
          <cell r="O829">
            <v>519505</v>
          </cell>
          <cell r="P829" t="str">
            <v>COMISIONES</v>
          </cell>
          <cell r="V829">
            <v>519505</v>
          </cell>
          <cell r="W829" t="str">
            <v>COMISIONES</v>
          </cell>
          <cell r="AC829">
            <v>519505</v>
          </cell>
          <cell r="AD829" t="str">
            <v>COMISIONES</v>
          </cell>
          <cell r="AJ829">
            <v>519505</v>
          </cell>
          <cell r="AK829" t="str">
            <v>COMISIONES</v>
          </cell>
          <cell r="AQ829">
            <v>519505</v>
          </cell>
          <cell r="AR829" t="str">
            <v>COMISIONES</v>
          </cell>
          <cell r="AX829">
            <v>519505</v>
          </cell>
          <cell r="AY829" t="str">
            <v>COMISIONES</v>
          </cell>
          <cell r="BE829">
            <v>519505</v>
          </cell>
          <cell r="BF829" t="str">
            <v>COMISIONES</v>
          </cell>
          <cell r="BS829">
            <v>519505</v>
          </cell>
          <cell r="BT829" t="str">
            <v>COMISIONES</v>
          </cell>
        </row>
        <row r="830">
          <cell r="A830">
            <v>519510</v>
          </cell>
          <cell r="B830" t="str">
            <v>LIBROS, SUSCRIPCIONES, PE</v>
          </cell>
          <cell r="H830">
            <v>519510</v>
          </cell>
          <cell r="I830" t="str">
            <v>LIBROS, SUSCRIPCIONES, PE</v>
          </cell>
          <cell r="O830">
            <v>519510</v>
          </cell>
          <cell r="P830" t="str">
            <v>LIBROS, SUSCRIPCIONES, PE</v>
          </cell>
          <cell r="V830">
            <v>519510</v>
          </cell>
          <cell r="W830" t="str">
            <v>LIBROS, SUSCRIPCIONES, PE</v>
          </cell>
          <cell r="AC830">
            <v>519510</v>
          </cell>
          <cell r="AD830" t="str">
            <v>LIBROS, SUSCRIPCIONES, PE</v>
          </cell>
          <cell r="AJ830">
            <v>519510</v>
          </cell>
          <cell r="AK830" t="str">
            <v>LIBROS, SUSCRIPCIONES, PE</v>
          </cell>
          <cell r="AQ830">
            <v>519510</v>
          </cell>
          <cell r="AR830" t="str">
            <v>LIBROS, SUSCRIPCIONES, PE</v>
          </cell>
          <cell r="AX830">
            <v>519510</v>
          </cell>
          <cell r="AY830" t="str">
            <v>LIBROS, SUSCRIPCIONES, PE</v>
          </cell>
          <cell r="BE830">
            <v>519510</v>
          </cell>
          <cell r="BF830" t="str">
            <v>LIBROS, SUSCRIPCIONES, PE</v>
          </cell>
          <cell r="BS830">
            <v>519510</v>
          </cell>
          <cell r="BT830" t="str">
            <v>LIBROS, SUSCRIPCIONES, PE</v>
          </cell>
        </row>
        <row r="831">
          <cell r="A831">
            <v>519515</v>
          </cell>
          <cell r="B831" t="str">
            <v>MUSICA AMBIENTAL</v>
          </cell>
          <cell r="H831">
            <v>519515</v>
          </cell>
          <cell r="I831" t="str">
            <v>MUSICA AMBIENTAL</v>
          </cell>
          <cell r="O831">
            <v>519515</v>
          </cell>
          <cell r="P831" t="str">
            <v>MUSICA AMBIENTAL</v>
          </cell>
          <cell r="V831">
            <v>519515</v>
          </cell>
          <cell r="W831" t="str">
            <v>MUSICA AMBIENTAL</v>
          </cell>
          <cell r="AC831">
            <v>519515</v>
          </cell>
          <cell r="AD831" t="str">
            <v>MUSICA AMBIENTAL</v>
          </cell>
          <cell r="AJ831">
            <v>519515</v>
          </cell>
          <cell r="AK831" t="str">
            <v>MUSICA AMBIENTAL</v>
          </cell>
          <cell r="AQ831">
            <v>519515</v>
          </cell>
          <cell r="AR831" t="str">
            <v>MUSICA AMBIENTAL</v>
          </cell>
          <cell r="AX831">
            <v>519515</v>
          </cell>
          <cell r="AY831" t="str">
            <v>MUSICA AMBIENTAL</v>
          </cell>
          <cell r="BE831">
            <v>519515</v>
          </cell>
          <cell r="BF831" t="str">
            <v>MUSICA AMBIENTAL</v>
          </cell>
          <cell r="BS831">
            <v>519515</v>
          </cell>
          <cell r="BT831" t="str">
            <v>MUSICA AMBIENTAL</v>
          </cell>
        </row>
        <row r="832">
          <cell r="A832">
            <v>519520</v>
          </cell>
          <cell r="B832" t="str">
            <v>GASTOS DE REPRESENTACION</v>
          </cell>
          <cell r="H832">
            <v>519520</v>
          </cell>
          <cell r="I832" t="str">
            <v>GASTOS DE REPRESENTACION</v>
          </cell>
          <cell r="O832">
            <v>519520</v>
          </cell>
          <cell r="P832" t="str">
            <v>GASTOS DE REPRESENTACION</v>
          </cell>
          <cell r="V832">
            <v>519520</v>
          </cell>
          <cell r="W832" t="str">
            <v>GASTOS DE REPRESENTACION</v>
          </cell>
          <cell r="AC832">
            <v>519520</v>
          </cell>
          <cell r="AD832" t="str">
            <v>GASTOS DE REPRESENTACION</v>
          </cell>
          <cell r="AJ832">
            <v>519520</v>
          </cell>
          <cell r="AK832" t="str">
            <v>GASTOS DE REPRESENTACION</v>
          </cell>
          <cell r="AQ832">
            <v>519520</v>
          </cell>
          <cell r="AR832" t="str">
            <v>GASTOS DE REPRESENTACION</v>
          </cell>
          <cell r="AX832">
            <v>519520</v>
          </cell>
          <cell r="AY832" t="str">
            <v>GASTOS DE REPRESENTACION</v>
          </cell>
          <cell r="BE832">
            <v>519520</v>
          </cell>
          <cell r="BF832" t="str">
            <v>GASTOS DE REPRESENTACION</v>
          </cell>
          <cell r="BS832">
            <v>519520</v>
          </cell>
          <cell r="BT832" t="str">
            <v>GASTOS DE REPRESENTACION</v>
          </cell>
        </row>
        <row r="833">
          <cell r="A833">
            <v>519525</v>
          </cell>
          <cell r="B833" t="str">
            <v>ELEMENTOS DE ASEO Y CAFET</v>
          </cell>
          <cell r="H833">
            <v>519525</v>
          </cell>
          <cell r="I833" t="str">
            <v>ELEMENTOS DE ASEO Y CAFET</v>
          </cell>
          <cell r="O833">
            <v>519525</v>
          </cell>
          <cell r="P833" t="str">
            <v>ELEMENTOS DE ASEO Y CAFET</v>
          </cell>
          <cell r="V833">
            <v>519525</v>
          </cell>
          <cell r="W833" t="str">
            <v>ELEMENTOS DE ASEO Y CAFET</v>
          </cell>
          <cell r="AC833">
            <v>519525</v>
          </cell>
          <cell r="AD833" t="str">
            <v>ELEMENTOS DE ASEO Y CAFET</v>
          </cell>
          <cell r="AJ833">
            <v>519525</v>
          </cell>
          <cell r="AK833" t="str">
            <v>ELEMENTOS DE ASEO Y CAFET</v>
          </cell>
          <cell r="AQ833">
            <v>519525</v>
          </cell>
          <cell r="AR833" t="str">
            <v>ELEMENTOS DE ASEO Y CAFET</v>
          </cell>
          <cell r="AX833">
            <v>519525</v>
          </cell>
          <cell r="AY833" t="str">
            <v>ELEMENTOS DE ASEO Y CAFET</v>
          </cell>
          <cell r="BE833">
            <v>519525</v>
          </cell>
          <cell r="BF833" t="str">
            <v>ELEMENTOS DE ASEO Y CAFET</v>
          </cell>
          <cell r="BS833">
            <v>519525</v>
          </cell>
          <cell r="BT833" t="str">
            <v>ELEMENTOS DE ASEO Y CAFET</v>
          </cell>
        </row>
        <row r="834">
          <cell r="A834">
            <v>519530</v>
          </cell>
          <cell r="B834" t="str">
            <v>UTILES, PAPELERIA Y FOTOC</v>
          </cell>
          <cell r="H834">
            <v>519530</v>
          </cell>
          <cell r="I834" t="str">
            <v>UTILES, PAPELERIA Y FOTOC</v>
          </cell>
          <cell r="O834">
            <v>519530</v>
          </cell>
          <cell r="P834" t="str">
            <v>UTILES, PAPELERIA Y FOTOC</v>
          </cell>
          <cell r="V834">
            <v>519530</v>
          </cell>
          <cell r="W834" t="str">
            <v>UTILES, PAPELERIA Y FOTOC</v>
          </cell>
          <cell r="AC834">
            <v>519530</v>
          </cell>
          <cell r="AD834" t="str">
            <v>UTILES, PAPELERIA Y FOTOC</v>
          </cell>
          <cell r="AJ834">
            <v>519530</v>
          </cell>
          <cell r="AK834" t="str">
            <v>UTILES, PAPELERIA Y FOTOC</v>
          </cell>
          <cell r="AQ834">
            <v>519530</v>
          </cell>
          <cell r="AR834" t="str">
            <v>UTILES, PAPELERIA Y FOTOC</v>
          </cell>
          <cell r="AX834">
            <v>519530</v>
          </cell>
          <cell r="AY834" t="str">
            <v>UTILES, PAPELERIA Y FOTOC</v>
          </cell>
          <cell r="BE834">
            <v>519530</v>
          </cell>
          <cell r="BF834" t="str">
            <v>UTILES, PAPELERIA Y FOTOC</v>
          </cell>
          <cell r="BS834">
            <v>519530</v>
          </cell>
          <cell r="BT834" t="str">
            <v>UTILES, PAPELERIA Y FOTOC</v>
          </cell>
        </row>
        <row r="835">
          <cell r="A835">
            <v>519535</v>
          </cell>
          <cell r="B835" t="str">
            <v>COMBUSTIBLES Y LUBRICANTE</v>
          </cell>
          <cell r="H835">
            <v>519535</v>
          </cell>
          <cell r="I835" t="str">
            <v>COMBUSTIBLES Y LUBRICANTE</v>
          </cell>
          <cell r="O835">
            <v>519535</v>
          </cell>
          <cell r="P835" t="str">
            <v>COMBUSTIBLES Y LUBRICANTE</v>
          </cell>
          <cell r="V835">
            <v>519535</v>
          </cell>
          <cell r="W835" t="str">
            <v>COMBUSTIBLES Y LUBRICANTE</v>
          </cell>
          <cell r="AC835">
            <v>519535</v>
          </cell>
          <cell r="AD835" t="str">
            <v>COMBUSTIBLES Y LUBRICANTE</v>
          </cell>
          <cell r="AJ835">
            <v>519535</v>
          </cell>
          <cell r="AK835" t="str">
            <v>COMBUSTIBLES Y LUBRICANTE</v>
          </cell>
          <cell r="AQ835">
            <v>519535</v>
          </cell>
          <cell r="AR835" t="str">
            <v>COMBUSTIBLES Y LUBRICANTE</v>
          </cell>
          <cell r="AX835">
            <v>519535</v>
          </cell>
          <cell r="AY835" t="str">
            <v>COMBUSTIBLES Y LUBRICANTE</v>
          </cell>
          <cell r="BE835">
            <v>519535</v>
          </cell>
          <cell r="BF835" t="str">
            <v>COMBUSTIBLES Y LUBRICANTE</v>
          </cell>
          <cell r="BS835">
            <v>519535</v>
          </cell>
          <cell r="BT835" t="str">
            <v>COMBUSTIBLES Y LUBRICANTE</v>
          </cell>
        </row>
        <row r="836">
          <cell r="A836">
            <v>519540</v>
          </cell>
          <cell r="B836" t="str">
            <v>EMPAQUES Y ENVASES</v>
          </cell>
          <cell r="H836">
            <v>519540</v>
          </cell>
          <cell r="I836" t="str">
            <v>EMPAQUES Y ENVASES</v>
          </cell>
          <cell r="O836">
            <v>519540</v>
          </cell>
          <cell r="P836" t="str">
            <v>EMPAQUES Y ENVASES</v>
          </cell>
          <cell r="V836">
            <v>519540</v>
          </cell>
          <cell r="W836" t="str">
            <v>EMPAQUES Y ENVASES</v>
          </cell>
          <cell r="AC836">
            <v>519540</v>
          </cell>
          <cell r="AD836" t="str">
            <v>EMPAQUES Y ENVASES</v>
          </cell>
          <cell r="AJ836">
            <v>519540</v>
          </cell>
          <cell r="AK836" t="str">
            <v>EMPAQUES Y ENVASES</v>
          </cell>
          <cell r="AQ836">
            <v>519540</v>
          </cell>
          <cell r="AR836" t="str">
            <v>EMPAQUES Y ENVASES</v>
          </cell>
          <cell r="AX836">
            <v>519540</v>
          </cell>
          <cell r="AY836" t="str">
            <v>EMPAQUES Y ENVASES</v>
          </cell>
          <cell r="BE836">
            <v>519540</v>
          </cell>
          <cell r="BF836" t="str">
            <v>EMPAQUES Y ENVASES</v>
          </cell>
          <cell r="BS836">
            <v>519540</v>
          </cell>
          <cell r="BT836" t="str">
            <v>EMPAQUES Y ENVASES</v>
          </cell>
        </row>
        <row r="837">
          <cell r="A837">
            <v>519545</v>
          </cell>
          <cell r="B837" t="str">
            <v>TAXIS Y BUSES</v>
          </cell>
          <cell r="H837">
            <v>519545</v>
          </cell>
          <cell r="I837" t="str">
            <v>TAXIS Y BUSES</v>
          </cell>
          <cell r="O837">
            <v>519545</v>
          </cell>
          <cell r="P837" t="str">
            <v>TAXIS Y BUSES</v>
          </cell>
          <cell r="V837">
            <v>519545</v>
          </cell>
          <cell r="W837" t="str">
            <v>TAXIS Y BUSES</v>
          </cell>
          <cell r="AC837">
            <v>519545</v>
          </cell>
          <cell r="AD837" t="str">
            <v>TAXIS Y BUSES</v>
          </cell>
          <cell r="AJ837">
            <v>519545</v>
          </cell>
          <cell r="AK837" t="str">
            <v>TAXIS Y BUSES</v>
          </cell>
          <cell r="AQ837">
            <v>519545</v>
          </cell>
          <cell r="AR837" t="str">
            <v>TAXIS Y BUSES</v>
          </cell>
          <cell r="AX837">
            <v>519545</v>
          </cell>
          <cell r="AY837" t="str">
            <v>TAXIS Y BUSES</v>
          </cell>
          <cell r="BE837">
            <v>519545</v>
          </cell>
          <cell r="BF837" t="str">
            <v>TAXIS Y BUSES</v>
          </cell>
          <cell r="BS837">
            <v>519545</v>
          </cell>
          <cell r="BT837" t="str">
            <v>TAXIS Y BUSES</v>
          </cell>
        </row>
        <row r="838">
          <cell r="A838">
            <v>519550</v>
          </cell>
          <cell r="B838" t="str">
            <v>ESTAMPILLAS</v>
          </cell>
          <cell r="H838">
            <v>519550</v>
          </cell>
          <cell r="I838" t="str">
            <v>ESTAMPILLAS</v>
          </cell>
          <cell r="O838">
            <v>519550</v>
          </cell>
          <cell r="P838" t="str">
            <v>ESTAMPILLAS</v>
          </cell>
          <cell r="V838">
            <v>519550</v>
          </cell>
          <cell r="W838" t="str">
            <v>ESTAMPILLAS</v>
          </cell>
          <cell r="AC838">
            <v>519550</v>
          </cell>
          <cell r="AD838" t="str">
            <v>ESTAMPILLAS</v>
          </cell>
          <cell r="AJ838">
            <v>519550</v>
          </cell>
          <cell r="AK838" t="str">
            <v>ESTAMPILLAS</v>
          </cell>
          <cell r="AQ838">
            <v>519550</v>
          </cell>
          <cell r="AR838" t="str">
            <v>ESTAMPILLAS</v>
          </cell>
          <cell r="AX838">
            <v>519550</v>
          </cell>
          <cell r="AY838" t="str">
            <v>ESTAMPILLAS</v>
          </cell>
          <cell r="BE838">
            <v>519550</v>
          </cell>
          <cell r="BF838" t="str">
            <v>ESTAMPILLAS</v>
          </cell>
          <cell r="BS838">
            <v>519550</v>
          </cell>
          <cell r="BT838" t="str">
            <v>ESTAMPILLAS</v>
          </cell>
        </row>
        <row r="839">
          <cell r="A839">
            <v>519560</v>
          </cell>
          <cell r="B839" t="str">
            <v>CASINO Y RESTAURANTE</v>
          </cell>
          <cell r="H839">
            <v>519560</v>
          </cell>
          <cell r="I839" t="str">
            <v>CASINO Y RESTAURANTE</v>
          </cell>
          <cell r="O839">
            <v>519560</v>
          </cell>
          <cell r="P839" t="str">
            <v>CASINO Y RESTAURANTE</v>
          </cell>
          <cell r="V839">
            <v>519560</v>
          </cell>
          <cell r="W839" t="str">
            <v>CASINO Y RESTAURANTE</v>
          </cell>
          <cell r="AC839">
            <v>519560</v>
          </cell>
          <cell r="AD839" t="str">
            <v>CASINO Y RESTAURANTE</v>
          </cell>
          <cell r="AJ839">
            <v>519560</v>
          </cell>
          <cell r="AK839" t="str">
            <v>CASINO Y RESTAURANTE</v>
          </cell>
          <cell r="AQ839">
            <v>519560</v>
          </cell>
          <cell r="AR839" t="str">
            <v>CASINO Y RESTAURANTE</v>
          </cell>
          <cell r="AX839">
            <v>519560</v>
          </cell>
          <cell r="AY839" t="str">
            <v>CASINO Y RESTAURANTE</v>
          </cell>
          <cell r="BE839">
            <v>519560</v>
          </cell>
          <cell r="BF839" t="str">
            <v>CASINO Y RESTAURANTE</v>
          </cell>
          <cell r="BS839">
            <v>519560</v>
          </cell>
          <cell r="BT839" t="str">
            <v>CASINO Y RESTAURANTE</v>
          </cell>
        </row>
        <row r="840">
          <cell r="A840">
            <v>519565</v>
          </cell>
          <cell r="B840" t="str">
            <v>PARQUEADEROS</v>
          </cell>
          <cell r="H840">
            <v>519565</v>
          </cell>
          <cell r="I840" t="str">
            <v>PARQUEADEROS</v>
          </cell>
          <cell r="O840">
            <v>519565</v>
          </cell>
          <cell r="P840" t="str">
            <v>PARQUEADEROS</v>
          </cell>
          <cell r="V840">
            <v>519565</v>
          </cell>
          <cell r="W840" t="str">
            <v>PARQUEADEROS</v>
          </cell>
          <cell r="AC840">
            <v>519565</v>
          </cell>
          <cell r="AD840" t="str">
            <v>PARQUEADEROS</v>
          </cell>
          <cell r="AJ840">
            <v>519565</v>
          </cell>
          <cell r="AK840" t="str">
            <v>PARQUEADEROS</v>
          </cell>
          <cell r="AQ840">
            <v>519565</v>
          </cell>
          <cell r="AR840" t="str">
            <v>PARQUEADEROS</v>
          </cell>
          <cell r="AX840">
            <v>519565</v>
          </cell>
          <cell r="AY840" t="str">
            <v>PARQUEADEROS</v>
          </cell>
          <cell r="BE840">
            <v>519565</v>
          </cell>
          <cell r="BF840" t="str">
            <v>PARQUEADEROS</v>
          </cell>
          <cell r="BS840">
            <v>519565</v>
          </cell>
          <cell r="BT840" t="str">
            <v>PARQUEADEROS</v>
          </cell>
        </row>
        <row r="841">
          <cell r="A841">
            <v>519570</v>
          </cell>
          <cell r="B841" t="str">
            <v>INDEMNIZACION POR DAÑO A</v>
          </cell>
          <cell r="H841">
            <v>519570</v>
          </cell>
          <cell r="I841" t="str">
            <v>INDEMNIZACION POR DAÑO A</v>
          </cell>
          <cell r="O841">
            <v>519570</v>
          </cell>
          <cell r="P841" t="str">
            <v>INDEMNIZACION POR DAÑO A</v>
          </cell>
          <cell r="V841">
            <v>519570</v>
          </cell>
          <cell r="W841" t="str">
            <v>INDEMNIZACION POR DAÑO A</v>
          </cell>
          <cell r="AC841">
            <v>519570</v>
          </cell>
          <cell r="AD841" t="str">
            <v>INDEMNIZACION POR DAÑO A</v>
          </cell>
          <cell r="AJ841">
            <v>519570</v>
          </cell>
          <cell r="AK841" t="str">
            <v>INDEMNIZACION POR DAÑO A</v>
          </cell>
          <cell r="AQ841">
            <v>519570</v>
          </cell>
          <cell r="AR841" t="str">
            <v>INDEMNIZACION POR DAÑO A</v>
          </cell>
          <cell r="AX841">
            <v>519570</v>
          </cell>
          <cell r="AY841" t="str">
            <v>INDEMNIZACION POR DAÑO A</v>
          </cell>
          <cell r="BE841">
            <v>519570</v>
          </cell>
          <cell r="BF841" t="str">
            <v>INDEMNIZACION POR DAÑO A</v>
          </cell>
          <cell r="BS841">
            <v>519570</v>
          </cell>
          <cell r="BT841" t="str">
            <v>INDEMNIZACION POR DAÑO A</v>
          </cell>
        </row>
        <row r="842">
          <cell r="A842">
            <v>519595</v>
          </cell>
          <cell r="B842" t="str">
            <v>OTROS</v>
          </cell>
          <cell r="H842">
            <v>519595</v>
          </cell>
          <cell r="I842" t="str">
            <v>OTROS</v>
          </cell>
          <cell r="O842">
            <v>519595</v>
          </cell>
          <cell r="P842" t="str">
            <v>OTROS</v>
          </cell>
          <cell r="V842">
            <v>519595</v>
          </cell>
          <cell r="W842" t="str">
            <v>OTROS</v>
          </cell>
          <cell r="AC842">
            <v>519595</v>
          </cell>
          <cell r="AD842" t="str">
            <v>OTROS</v>
          </cell>
          <cell r="AJ842">
            <v>519595</v>
          </cell>
          <cell r="AK842" t="str">
            <v>OTROS</v>
          </cell>
          <cell r="AQ842">
            <v>519595</v>
          </cell>
          <cell r="AR842" t="str">
            <v>OTROS</v>
          </cell>
          <cell r="AX842">
            <v>519595</v>
          </cell>
          <cell r="AY842" t="str">
            <v>OTROS</v>
          </cell>
          <cell r="BE842">
            <v>519595</v>
          </cell>
          <cell r="BF842" t="str">
            <v>OTROS</v>
          </cell>
          <cell r="BS842">
            <v>519595</v>
          </cell>
          <cell r="BT842" t="str">
            <v>OTROS</v>
          </cell>
        </row>
        <row r="843">
          <cell r="A843">
            <v>51959501</v>
          </cell>
          <cell r="B843" t="str">
            <v>Suministros Varios</v>
          </cell>
          <cell r="H843">
            <v>51959501</v>
          </cell>
          <cell r="I843" t="str">
            <v>Suministros Varios</v>
          </cell>
          <cell r="O843">
            <v>51959501</v>
          </cell>
          <cell r="P843" t="str">
            <v>Suministros Varios</v>
          </cell>
          <cell r="V843">
            <v>51959501</v>
          </cell>
          <cell r="W843" t="str">
            <v>Suministros Varios</v>
          </cell>
          <cell r="AC843">
            <v>51959501</v>
          </cell>
          <cell r="AD843" t="str">
            <v>Suministros Varios</v>
          </cell>
          <cell r="AJ843">
            <v>51959501</v>
          </cell>
          <cell r="AK843" t="str">
            <v>Suministros Varios</v>
          </cell>
          <cell r="AQ843">
            <v>51959501</v>
          </cell>
          <cell r="AR843" t="str">
            <v>Suministros Varios</v>
          </cell>
          <cell r="AX843">
            <v>51959501</v>
          </cell>
          <cell r="AY843" t="str">
            <v>Suministros Varios</v>
          </cell>
          <cell r="BE843">
            <v>51959501</v>
          </cell>
          <cell r="BF843" t="str">
            <v>Suministros Varios</v>
          </cell>
          <cell r="BS843">
            <v>51959501</v>
          </cell>
          <cell r="BT843" t="str">
            <v>Suministros Varios</v>
          </cell>
        </row>
        <row r="844">
          <cell r="A844">
            <v>51959502</v>
          </cell>
          <cell r="B844" t="str">
            <v>Decoraciones</v>
          </cell>
          <cell r="H844">
            <v>51959502</v>
          </cell>
          <cell r="I844" t="str">
            <v>Decoraciones</v>
          </cell>
          <cell r="O844">
            <v>51959502</v>
          </cell>
          <cell r="P844" t="str">
            <v>Decoraciones</v>
          </cell>
          <cell r="V844">
            <v>51959502</v>
          </cell>
          <cell r="W844" t="str">
            <v>Decoraciones</v>
          </cell>
          <cell r="AC844">
            <v>51959502</v>
          </cell>
          <cell r="AD844" t="str">
            <v>Decoraciones</v>
          </cell>
          <cell r="AJ844">
            <v>51959502</v>
          </cell>
          <cell r="AK844" t="str">
            <v>Decoraciones</v>
          </cell>
          <cell r="AQ844">
            <v>51959502</v>
          </cell>
          <cell r="AR844" t="str">
            <v>Decoraciones</v>
          </cell>
          <cell r="AX844">
            <v>51959502</v>
          </cell>
          <cell r="AY844" t="str">
            <v>Decoraciones</v>
          </cell>
          <cell r="BE844">
            <v>51959502</v>
          </cell>
          <cell r="BF844" t="str">
            <v>Decoraciones</v>
          </cell>
          <cell r="BS844">
            <v>51959502</v>
          </cell>
          <cell r="BT844" t="str">
            <v>Decoraciones</v>
          </cell>
        </row>
        <row r="845">
          <cell r="A845">
            <v>51959503</v>
          </cell>
          <cell r="B845" t="str">
            <v>Faltante Cajeros</v>
          </cell>
          <cell r="H845">
            <v>51959503</v>
          </cell>
          <cell r="I845" t="str">
            <v>Faltante Cajeros</v>
          </cell>
          <cell r="O845">
            <v>51959503</v>
          </cell>
          <cell r="P845" t="str">
            <v>Faltante Cajeros</v>
          </cell>
          <cell r="V845">
            <v>51959503</v>
          </cell>
          <cell r="W845" t="str">
            <v>Faltante Cajeros</v>
          </cell>
          <cell r="AC845">
            <v>51959503</v>
          </cell>
          <cell r="AD845" t="str">
            <v>Faltante Cajeros</v>
          </cell>
          <cell r="AJ845">
            <v>51959503</v>
          </cell>
          <cell r="AK845" t="str">
            <v>Faltante Cajeros</v>
          </cell>
          <cell r="AQ845">
            <v>51959503</v>
          </cell>
          <cell r="AR845" t="str">
            <v>Faltante Cajeros</v>
          </cell>
          <cell r="AX845">
            <v>51959503</v>
          </cell>
          <cell r="AY845" t="str">
            <v>Faltante Cajeros</v>
          </cell>
          <cell r="BE845">
            <v>51959503</v>
          </cell>
          <cell r="BF845" t="str">
            <v>Faltante Cajeros</v>
          </cell>
          <cell r="BS845">
            <v>51959503</v>
          </cell>
          <cell r="BT845" t="str">
            <v>Faltante Cajeros</v>
          </cell>
        </row>
        <row r="846">
          <cell r="A846">
            <v>51959504</v>
          </cell>
          <cell r="B846" t="str">
            <v>Bombillos</v>
          </cell>
          <cell r="H846">
            <v>51959504</v>
          </cell>
          <cell r="I846" t="str">
            <v>Bombillos</v>
          </cell>
          <cell r="O846">
            <v>51959504</v>
          </cell>
          <cell r="P846" t="str">
            <v>Bombillos</v>
          </cell>
          <cell r="V846">
            <v>51959504</v>
          </cell>
          <cell r="W846" t="str">
            <v>Bombillos</v>
          </cell>
          <cell r="AC846">
            <v>51959504</v>
          </cell>
          <cell r="AD846" t="str">
            <v>Bombillos</v>
          </cell>
          <cell r="AJ846">
            <v>51959504</v>
          </cell>
          <cell r="AK846" t="str">
            <v>Bombillos</v>
          </cell>
          <cell r="AQ846">
            <v>51959504</v>
          </cell>
          <cell r="AR846" t="str">
            <v>Bombillos</v>
          </cell>
          <cell r="AX846">
            <v>51959504</v>
          </cell>
          <cell r="AY846" t="str">
            <v>Bombillos</v>
          </cell>
          <cell r="BE846">
            <v>51959504</v>
          </cell>
          <cell r="BF846" t="str">
            <v>Bombillos</v>
          </cell>
          <cell r="BS846">
            <v>51959504</v>
          </cell>
          <cell r="BT846" t="str">
            <v>Bombillos</v>
          </cell>
        </row>
        <row r="847">
          <cell r="A847">
            <v>51959505</v>
          </cell>
          <cell r="B847" t="str">
            <v>Avisos y Señalización</v>
          </cell>
          <cell r="H847">
            <v>51959505</v>
          </cell>
          <cell r="I847" t="str">
            <v>Avisos y Señalización</v>
          </cell>
          <cell r="O847">
            <v>51959505</v>
          </cell>
          <cell r="P847" t="str">
            <v>Avisos y Señalización</v>
          </cell>
          <cell r="V847">
            <v>51959505</v>
          </cell>
          <cell r="W847" t="str">
            <v>Avisos y Señalización</v>
          </cell>
          <cell r="AC847">
            <v>51959505</v>
          </cell>
          <cell r="AD847" t="str">
            <v>Avisos y Señalización</v>
          </cell>
          <cell r="AJ847">
            <v>51959505</v>
          </cell>
          <cell r="AK847" t="str">
            <v>Avisos y Señalización</v>
          </cell>
          <cell r="AQ847">
            <v>51959505</v>
          </cell>
          <cell r="AR847" t="str">
            <v>Avisos y Señalización</v>
          </cell>
          <cell r="AX847">
            <v>51959505</v>
          </cell>
          <cell r="AY847" t="str">
            <v>Avisos y Señalización</v>
          </cell>
          <cell r="BE847">
            <v>51959505</v>
          </cell>
          <cell r="BF847" t="str">
            <v>Avisos y Señalización</v>
          </cell>
          <cell r="BS847">
            <v>51959505</v>
          </cell>
          <cell r="BT847" t="str">
            <v>Avisos y Señalización</v>
          </cell>
        </row>
        <row r="848">
          <cell r="A848">
            <v>51959506</v>
          </cell>
          <cell r="B848" t="str">
            <v>Gastos No Deducibles</v>
          </cell>
          <cell r="H848">
            <v>51959506</v>
          </cell>
          <cell r="I848" t="str">
            <v>Gastos No Deducibles</v>
          </cell>
          <cell r="O848">
            <v>51959506</v>
          </cell>
          <cell r="P848" t="str">
            <v>Gastos No Deducibles</v>
          </cell>
          <cell r="V848">
            <v>51959506</v>
          </cell>
          <cell r="W848" t="str">
            <v>Gastos No Deducibles</v>
          </cell>
          <cell r="AC848">
            <v>51959506</v>
          </cell>
          <cell r="AD848" t="str">
            <v>Gastos No Deducibles</v>
          </cell>
          <cell r="AJ848">
            <v>51959506</v>
          </cell>
          <cell r="AK848" t="str">
            <v>Gastos No Deducibles</v>
          </cell>
          <cell r="AQ848">
            <v>51959506</v>
          </cell>
          <cell r="AR848" t="str">
            <v>Gastos No Deducibles</v>
          </cell>
          <cell r="AX848">
            <v>51959506</v>
          </cell>
          <cell r="AY848" t="str">
            <v>Gastos No Deducibles</v>
          </cell>
          <cell r="BE848">
            <v>51959506</v>
          </cell>
          <cell r="BF848" t="str">
            <v>Gastos No Deducibles</v>
          </cell>
          <cell r="BS848">
            <v>51959506</v>
          </cell>
          <cell r="BT848" t="str">
            <v>Gastos No Deducibles</v>
          </cell>
        </row>
        <row r="849">
          <cell r="A849">
            <v>51959507</v>
          </cell>
          <cell r="B849" t="str">
            <v>Mercancia Dañada Dada de</v>
          </cell>
          <cell r="H849">
            <v>51959507</v>
          </cell>
          <cell r="I849" t="str">
            <v>Mercancia Dañada Dada de</v>
          </cell>
          <cell r="O849">
            <v>51959507</v>
          </cell>
          <cell r="P849" t="str">
            <v>Mercancia Dañada Dada de</v>
          </cell>
          <cell r="V849">
            <v>51959507</v>
          </cell>
          <cell r="W849" t="str">
            <v>Mercancia Dañada Dada de</v>
          </cell>
          <cell r="AC849">
            <v>51959507</v>
          </cell>
          <cell r="AD849" t="str">
            <v>Mercancia Dañada Dada de</v>
          </cell>
          <cell r="AJ849">
            <v>51959507</v>
          </cell>
          <cell r="AK849" t="str">
            <v>Mercancia Dañada Dada de</v>
          </cell>
          <cell r="AQ849">
            <v>51959507</v>
          </cell>
          <cell r="AR849" t="str">
            <v>Mercancia Dañada Dada de</v>
          </cell>
          <cell r="AX849">
            <v>51959507</v>
          </cell>
          <cell r="AY849" t="str">
            <v>Mercancia Dañada Dada de</v>
          </cell>
          <cell r="BE849">
            <v>51959507</v>
          </cell>
          <cell r="BF849" t="str">
            <v>Mercancia Dañada Dada de</v>
          </cell>
          <cell r="BS849">
            <v>51959507</v>
          </cell>
          <cell r="BT849" t="str">
            <v>Mercancia Dañada Dada de</v>
          </cell>
        </row>
        <row r="850">
          <cell r="A850">
            <v>5199</v>
          </cell>
          <cell r="B850" t="str">
            <v>PROVISIONES</v>
          </cell>
          <cell r="H850">
            <v>5199</v>
          </cell>
          <cell r="I850" t="str">
            <v>PROVISIONES</v>
          </cell>
          <cell r="O850">
            <v>5199</v>
          </cell>
          <cell r="P850" t="str">
            <v>PROVISIONES</v>
          </cell>
          <cell r="V850">
            <v>5199</v>
          </cell>
          <cell r="W850" t="str">
            <v>PROVISIONES</v>
          </cell>
          <cell r="AC850">
            <v>5199</v>
          </cell>
          <cell r="AD850" t="str">
            <v>PROVISIONES</v>
          </cell>
          <cell r="AJ850">
            <v>5199</v>
          </cell>
          <cell r="AK850" t="str">
            <v>PROVISIONES</v>
          </cell>
          <cell r="AQ850">
            <v>5199</v>
          </cell>
          <cell r="AR850" t="str">
            <v>PROVISIONES</v>
          </cell>
          <cell r="AX850">
            <v>5199</v>
          </cell>
          <cell r="AY850" t="str">
            <v>PROVISIONES</v>
          </cell>
          <cell r="BE850">
            <v>5199</v>
          </cell>
          <cell r="BF850" t="str">
            <v>PROVISIONES</v>
          </cell>
          <cell r="BS850">
            <v>5199</v>
          </cell>
          <cell r="BT850" t="str">
            <v>PROVISIONES</v>
          </cell>
        </row>
        <row r="851">
          <cell r="A851">
            <v>519910</v>
          </cell>
          <cell r="B851" t="str">
            <v>DEUDORES</v>
          </cell>
          <cell r="H851">
            <v>519910</v>
          </cell>
          <cell r="I851" t="str">
            <v>DEUDORES</v>
          </cell>
          <cell r="O851">
            <v>519910</v>
          </cell>
          <cell r="P851" t="str">
            <v>DEUDORES</v>
          </cell>
          <cell r="V851">
            <v>519910</v>
          </cell>
          <cell r="W851" t="str">
            <v>DEUDORES</v>
          </cell>
          <cell r="AC851">
            <v>519910</v>
          </cell>
          <cell r="AD851" t="str">
            <v>DEUDORES</v>
          </cell>
          <cell r="AJ851">
            <v>519910</v>
          </cell>
          <cell r="AK851" t="str">
            <v>DEUDORES</v>
          </cell>
          <cell r="AQ851">
            <v>519910</v>
          </cell>
          <cell r="AR851" t="str">
            <v>DEUDORES</v>
          </cell>
          <cell r="AX851">
            <v>519910</v>
          </cell>
          <cell r="AY851" t="str">
            <v>DEUDORES</v>
          </cell>
          <cell r="BE851">
            <v>519910</v>
          </cell>
          <cell r="BF851" t="str">
            <v>DEUDORES</v>
          </cell>
          <cell r="BS851">
            <v>519910</v>
          </cell>
          <cell r="BT851" t="str">
            <v>DEUDORES</v>
          </cell>
        </row>
        <row r="852">
          <cell r="A852">
            <v>519995</v>
          </cell>
          <cell r="B852" t="str">
            <v>OTROS ACTIVOS</v>
          </cell>
          <cell r="H852">
            <v>519995</v>
          </cell>
          <cell r="I852" t="str">
            <v>OTROS ACTIVOS</v>
          </cell>
          <cell r="O852">
            <v>519995</v>
          </cell>
          <cell r="P852" t="str">
            <v>OTROS ACTIVOS</v>
          </cell>
          <cell r="V852">
            <v>519995</v>
          </cell>
          <cell r="W852" t="str">
            <v>OTROS ACTIVOS</v>
          </cell>
          <cell r="AC852">
            <v>519995</v>
          </cell>
          <cell r="AD852" t="str">
            <v>OTROS ACTIVOS</v>
          </cell>
          <cell r="AJ852">
            <v>519995</v>
          </cell>
          <cell r="AK852" t="str">
            <v>OTROS ACTIVOS</v>
          </cell>
          <cell r="AQ852">
            <v>519995</v>
          </cell>
          <cell r="AR852" t="str">
            <v>OTROS ACTIVOS</v>
          </cell>
          <cell r="AX852">
            <v>519995</v>
          </cell>
          <cell r="AY852" t="str">
            <v>OTROS ACTIVOS</v>
          </cell>
          <cell r="BE852">
            <v>519995</v>
          </cell>
          <cell r="BF852" t="str">
            <v>OTROS ACTIVOS</v>
          </cell>
          <cell r="BS852">
            <v>519995</v>
          </cell>
          <cell r="BT852" t="str">
            <v>OTROS ACTIVOS</v>
          </cell>
        </row>
        <row r="853">
          <cell r="A853">
            <v>51999508</v>
          </cell>
          <cell r="B853" t="str">
            <v>UNIFORMES</v>
          </cell>
          <cell r="H853">
            <v>51999508</v>
          </cell>
          <cell r="I853" t="str">
            <v>UNIFORMES</v>
          </cell>
          <cell r="O853">
            <v>51999508</v>
          </cell>
          <cell r="P853" t="str">
            <v>UNIFORMES</v>
          </cell>
          <cell r="V853">
            <v>51999508</v>
          </cell>
          <cell r="W853" t="str">
            <v>UNIFORMES</v>
          </cell>
          <cell r="AC853">
            <v>51999508</v>
          </cell>
          <cell r="AD853" t="str">
            <v>UNIFORMES</v>
          </cell>
          <cell r="AJ853">
            <v>51999508</v>
          </cell>
          <cell r="AK853" t="str">
            <v>UNIFORMES</v>
          </cell>
          <cell r="AQ853">
            <v>51999508</v>
          </cell>
          <cell r="AR853" t="str">
            <v>UNIFORMES</v>
          </cell>
          <cell r="AX853">
            <v>51999508</v>
          </cell>
          <cell r="AY853" t="str">
            <v>UNIFORMES</v>
          </cell>
          <cell r="BE853">
            <v>51999508</v>
          </cell>
          <cell r="BF853" t="str">
            <v>UNIFORMES</v>
          </cell>
          <cell r="BS853">
            <v>51999508</v>
          </cell>
          <cell r="BT853" t="str">
            <v>UNIFORMES</v>
          </cell>
        </row>
        <row r="854">
          <cell r="A854">
            <v>52</v>
          </cell>
          <cell r="B854" t="str">
            <v>OPERACIONALES DE VENTAS</v>
          </cell>
          <cell r="H854">
            <v>52</v>
          </cell>
          <cell r="I854" t="str">
            <v>OPERACIONALES DE VENTAS</v>
          </cell>
          <cell r="O854">
            <v>52</v>
          </cell>
          <cell r="P854" t="str">
            <v>OPERACIONALES DE VENTAS</v>
          </cell>
          <cell r="V854">
            <v>52</v>
          </cell>
          <cell r="W854" t="str">
            <v>OPERACIONALES DE VENTAS</v>
          </cell>
          <cell r="AC854">
            <v>52</v>
          </cell>
          <cell r="AD854" t="str">
            <v>OPERACIONALES DE VENTAS</v>
          </cell>
          <cell r="AJ854">
            <v>52</v>
          </cell>
          <cell r="AK854" t="str">
            <v>OPERACIONALES DE VENTAS</v>
          </cell>
          <cell r="AQ854">
            <v>52</v>
          </cell>
          <cell r="AR854" t="str">
            <v>OPERACIONALES DE VENTAS</v>
          </cell>
          <cell r="AX854">
            <v>52</v>
          </cell>
          <cell r="AY854" t="str">
            <v>OPERACIONALES DE VENTAS</v>
          </cell>
          <cell r="BE854">
            <v>52</v>
          </cell>
          <cell r="BF854" t="str">
            <v>OPERACIONALES DE VENTAS</v>
          </cell>
          <cell r="BS854">
            <v>52</v>
          </cell>
          <cell r="BT854" t="str">
            <v>OPERACIONALES DE VENTAS</v>
          </cell>
        </row>
        <row r="855">
          <cell r="A855">
            <v>5205</v>
          </cell>
          <cell r="B855" t="str">
            <v>GASTOS DEL PERSONAL</v>
          </cell>
          <cell r="H855">
            <v>5205</v>
          </cell>
          <cell r="I855" t="str">
            <v>GASTOS DEL PERSONAL</v>
          </cell>
          <cell r="O855">
            <v>5205</v>
          </cell>
          <cell r="P855" t="str">
            <v>GASTOS DEL PERSONAL</v>
          </cell>
          <cell r="V855">
            <v>5205</v>
          </cell>
          <cell r="W855" t="str">
            <v>GASTOS DEL PERSONAL</v>
          </cell>
          <cell r="AC855">
            <v>5205</v>
          </cell>
          <cell r="AD855" t="str">
            <v>GASTOS DEL PERSONAL</v>
          </cell>
          <cell r="AJ855">
            <v>5205</v>
          </cell>
          <cell r="AK855" t="str">
            <v>GASTOS DEL PERSONAL</v>
          </cell>
          <cell r="AQ855">
            <v>5205</v>
          </cell>
          <cell r="AR855" t="str">
            <v>GASTOS DEL PERSONAL</v>
          </cell>
          <cell r="AX855">
            <v>5205</v>
          </cell>
          <cell r="AY855" t="str">
            <v>GASTOS DEL PERSONAL</v>
          </cell>
          <cell r="BE855">
            <v>5205</v>
          </cell>
          <cell r="BF855" t="str">
            <v>GASTOS DEL PERSONAL</v>
          </cell>
          <cell r="BS855">
            <v>5205</v>
          </cell>
          <cell r="BT855" t="str">
            <v>GASTOS DEL PERSONAL</v>
          </cell>
        </row>
        <row r="856">
          <cell r="A856">
            <v>520503</v>
          </cell>
          <cell r="B856" t="str">
            <v>SALARIO INTEGRAL</v>
          </cell>
          <cell r="H856">
            <v>520503</v>
          </cell>
          <cell r="I856" t="str">
            <v>SALARIO INTEGRAL</v>
          </cell>
          <cell r="O856">
            <v>520503</v>
          </cell>
          <cell r="P856" t="str">
            <v>SALARIO INTEGRAL</v>
          </cell>
          <cell r="V856">
            <v>520503</v>
          </cell>
          <cell r="W856" t="str">
            <v>SALARIO INTEGRAL</v>
          </cell>
          <cell r="AC856">
            <v>520503</v>
          </cell>
          <cell r="AD856" t="str">
            <v>SALARIO INTEGRAL</v>
          </cell>
          <cell r="AJ856">
            <v>520503</v>
          </cell>
          <cell r="AK856" t="str">
            <v>SALARIO INTEGRAL</v>
          </cell>
          <cell r="AQ856">
            <v>520503</v>
          </cell>
          <cell r="AR856" t="str">
            <v>SALARIO INTEGRAL</v>
          </cell>
          <cell r="AX856">
            <v>520503</v>
          </cell>
          <cell r="AY856" t="str">
            <v>SALARIO INTEGRAL</v>
          </cell>
          <cell r="BE856">
            <v>520503</v>
          </cell>
          <cell r="BF856" t="str">
            <v>SALARIO INTEGRAL</v>
          </cell>
          <cell r="BS856">
            <v>520503</v>
          </cell>
          <cell r="BT856" t="str">
            <v>SALARIO INTEGRAL</v>
          </cell>
        </row>
        <row r="857">
          <cell r="A857">
            <v>520506</v>
          </cell>
          <cell r="B857" t="str">
            <v>SUELDOS</v>
          </cell>
          <cell r="H857">
            <v>520506</v>
          </cell>
          <cell r="I857" t="str">
            <v>SUELDOS</v>
          </cell>
          <cell r="O857">
            <v>520506</v>
          </cell>
          <cell r="P857" t="str">
            <v>SUELDOS</v>
          </cell>
          <cell r="V857">
            <v>520506</v>
          </cell>
          <cell r="W857" t="str">
            <v>SUELDOS</v>
          </cell>
          <cell r="AC857">
            <v>520506</v>
          </cell>
          <cell r="AD857" t="str">
            <v>SUELDOS</v>
          </cell>
          <cell r="AJ857">
            <v>520506</v>
          </cell>
          <cell r="AK857" t="str">
            <v>SUELDOS</v>
          </cell>
          <cell r="AQ857">
            <v>520506</v>
          </cell>
          <cell r="AR857" t="str">
            <v>SUELDOS</v>
          </cell>
          <cell r="AX857">
            <v>520506</v>
          </cell>
          <cell r="AY857" t="str">
            <v>SUELDOS</v>
          </cell>
          <cell r="BE857">
            <v>520506</v>
          </cell>
          <cell r="BF857" t="str">
            <v>SUELDOS</v>
          </cell>
          <cell r="BS857">
            <v>520506</v>
          </cell>
          <cell r="BT857" t="str">
            <v>SUELDOS</v>
          </cell>
        </row>
        <row r="858">
          <cell r="A858">
            <v>520507</v>
          </cell>
          <cell r="B858" t="str">
            <v>PRESTACIONES SOCIALES</v>
          </cell>
          <cell r="H858">
            <v>520507</v>
          </cell>
          <cell r="I858" t="str">
            <v>PRESTACIONES SOCIALES</v>
          </cell>
          <cell r="O858">
            <v>520507</v>
          </cell>
          <cell r="P858" t="str">
            <v>PRESTACIONES SOCIALES</v>
          </cell>
          <cell r="V858">
            <v>520507</v>
          </cell>
          <cell r="W858" t="str">
            <v>PRESTACIONES SOCIALES</v>
          </cell>
          <cell r="AC858">
            <v>520507</v>
          </cell>
          <cell r="AD858" t="str">
            <v>PRESTACIONES SOCIALES</v>
          </cell>
          <cell r="AJ858">
            <v>520507</v>
          </cell>
          <cell r="AK858" t="str">
            <v>PRESTACIONES SOCIALES</v>
          </cell>
          <cell r="AQ858">
            <v>520507</v>
          </cell>
          <cell r="AR858" t="str">
            <v>PRESTACIONES SOCIALES</v>
          </cell>
          <cell r="AX858">
            <v>520507</v>
          </cell>
          <cell r="AY858" t="str">
            <v>PRESTACIONES SOCIALES</v>
          </cell>
          <cell r="BE858">
            <v>520507</v>
          </cell>
          <cell r="BF858" t="str">
            <v>PRESTACIONES SOCIALES</v>
          </cell>
          <cell r="BS858">
            <v>520507</v>
          </cell>
          <cell r="BT858" t="str">
            <v>PRESTACIONES SOCIALES</v>
          </cell>
        </row>
        <row r="859">
          <cell r="A859">
            <v>520515</v>
          </cell>
          <cell r="B859" t="str">
            <v>HORAS EXTRAS</v>
          </cell>
          <cell r="H859">
            <v>520515</v>
          </cell>
          <cell r="I859" t="str">
            <v>HORAS EXTRAS</v>
          </cell>
          <cell r="O859">
            <v>520515</v>
          </cell>
          <cell r="P859" t="str">
            <v>HORAS EXTRAS</v>
          </cell>
          <cell r="V859">
            <v>520515</v>
          </cell>
          <cell r="W859" t="str">
            <v>HORAS EXTRAS</v>
          </cell>
          <cell r="AC859">
            <v>520515</v>
          </cell>
          <cell r="AD859" t="str">
            <v>HORAS EXTRAS</v>
          </cell>
          <cell r="AJ859">
            <v>520515</v>
          </cell>
          <cell r="AK859" t="str">
            <v>HORAS EXTRAS</v>
          </cell>
          <cell r="AQ859">
            <v>520515</v>
          </cell>
          <cell r="AR859" t="str">
            <v>HORAS EXTRAS</v>
          </cell>
          <cell r="AX859">
            <v>520515</v>
          </cell>
          <cell r="AY859" t="str">
            <v>HORAS EXTRAS</v>
          </cell>
          <cell r="BE859">
            <v>520515</v>
          </cell>
          <cell r="BF859" t="str">
            <v>HORAS EXTRAS</v>
          </cell>
          <cell r="BS859">
            <v>520515</v>
          </cell>
          <cell r="BT859" t="str">
            <v>HORAS EXTRAS</v>
          </cell>
        </row>
        <row r="860">
          <cell r="A860">
            <v>520516</v>
          </cell>
          <cell r="B860" t="str">
            <v>RECARGOS</v>
          </cell>
          <cell r="H860">
            <v>520516</v>
          </cell>
          <cell r="I860" t="str">
            <v>RECARGOS</v>
          </cell>
          <cell r="O860">
            <v>520516</v>
          </cell>
          <cell r="P860" t="str">
            <v>RECARGOS</v>
          </cell>
          <cell r="V860">
            <v>520516</v>
          </cell>
          <cell r="W860" t="str">
            <v>RECARGOS</v>
          </cell>
          <cell r="AC860">
            <v>520516</v>
          </cell>
          <cell r="AD860" t="str">
            <v>RECARGOS</v>
          </cell>
          <cell r="AJ860">
            <v>520516</v>
          </cell>
          <cell r="AK860" t="str">
            <v>RECARGOS</v>
          </cell>
          <cell r="AQ860">
            <v>520516</v>
          </cell>
          <cell r="AR860" t="str">
            <v>RECARGOS</v>
          </cell>
          <cell r="AX860">
            <v>520516</v>
          </cell>
          <cell r="AY860" t="str">
            <v>RECARGOS</v>
          </cell>
          <cell r="BE860">
            <v>520516</v>
          </cell>
          <cell r="BF860" t="str">
            <v>RECARGOS</v>
          </cell>
          <cell r="BS860">
            <v>520516</v>
          </cell>
          <cell r="BT860" t="str">
            <v>RECARGOS</v>
          </cell>
        </row>
        <row r="861">
          <cell r="A861">
            <v>520517</v>
          </cell>
          <cell r="B861" t="str">
            <v>DOMINICALES Y FESTIVOS</v>
          </cell>
          <cell r="H861">
            <v>520517</v>
          </cell>
          <cell r="I861" t="str">
            <v>DOMINICALES Y FESTIVOS</v>
          </cell>
          <cell r="O861">
            <v>520517</v>
          </cell>
          <cell r="P861" t="str">
            <v>DOMINICALES Y FESTIVOS</v>
          </cell>
          <cell r="V861">
            <v>520517</v>
          </cell>
          <cell r="W861" t="str">
            <v>DOMINICALES Y FESTIVOS</v>
          </cell>
          <cell r="AC861">
            <v>520517</v>
          </cell>
          <cell r="AD861" t="str">
            <v>DOMINICALES Y FESTIVOS</v>
          </cell>
          <cell r="AJ861">
            <v>520517</v>
          </cell>
          <cell r="AK861" t="str">
            <v>DOMINICALES Y FESTIVOS</v>
          </cell>
          <cell r="AQ861">
            <v>520517</v>
          </cell>
          <cell r="AR861" t="str">
            <v>DOMINICALES Y FESTIVOS</v>
          </cell>
          <cell r="AX861">
            <v>520517</v>
          </cell>
          <cell r="AY861" t="str">
            <v>DOMINICALES Y FESTIVOS</v>
          </cell>
          <cell r="BE861">
            <v>520517</v>
          </cell>
          <cell r="BF861" t="str">
            <v>DOMINICALES Y FESTIVOS</v>
          </cell>
          <cell r="BS861">
            <v>520517</v>
          </cell>
          <cell r="BT861" t="str">
            <v>DOMINICALES Y FESTIVOS</v>
          </cell>
        </row>
        <row r="862">
          <cell r="A862">
            <v>520518</v>
          </cell>
          <cell r="B862" t="str">
            <v>COMISIONES</v>
          </cell>
          <cell r="H862">
            <v>520518</v>
          </cell>
          <cell r="I862" t="str">
            <v>COMISIONES</v>
          </cell>
          <cell r="O862">
            <v>520518</v>
          </cell>
          <cell r="P862" t="str">
            <v>COMISIONES</v>
          </cell>
          <cell r="V862">
            <v>520518</v>
          </cell>
          <cell r="W862" t="str">
            <v>COMISIONES</v>
          </cell>
          <cell r="AC862">
            <v>520518</v>
          </cell>
          <cell r="AD862" t="str">
            <v>COMISIONES</v>
          </cell>
          <cell r="AJ862">
            <v>520518</v>
          </cell>
          <cell r="AK862" t="str">
            <v>COMISIONES</v>
          </cell>
          <cell r="AQ862">
            <v>520518</v>
          </cell>
          <cell r="AR862" t="str">
            <v>COMISIONES</v>
          </cell>
          <cell r="AX862">
            <v>520518</v>
          </cell>
          <cell r="AY862" t="str">
            <v>COMISIONES</v>
          </cell>
          <cell r="BE862">
            <v>520518</v>
          </cell>
          <cell r="BF862" t="str">
            <v>COMISIONES</v>
          </cell>
          <cell r="BS862">
            <v>520518</v>
          </cell>
          <cell r="BT862" t="str">
            <v>COMISIONES</v>
          </cell>
        </row>
        <row r="863">
          <cell r="A863">
            <v>520524</v>
          </cell>
          <cell r="B863" t="str">
            <v>INCAPACIDADES</v>
          </cell>
          <cell r="H863">
            <v>520524</v>
          </cell>
          <cell r="I863" t="str">
            <v>INCAPACIDADES</v>
          </cell>
          <cell r="O863">
            <v>520524</v>
          </cell>
          <cell r="P863" t="str">
            <v>INCAPACIDADES</v>
          </cell>
          <cell r="V863">
            <v>520524</v>
          </cell>
          <cell r="W863" t="str">
            <v>INCAPACIDADES</v>
          </cell>
          <cell r="AC863">
            <v>520524</v>
          </cell>
          <cell r="AD863" t="str">
            <v>INCAPACIDADES</v>
          </cell>
          <cell r="AJ863">
            <v>520524</v>
          </cell>
          <cell r="AK863" t="str">
            <v>INCAPACIDADES</v>
          </cell>
          <cell r="AQ863">
            <v>520524</v>
          </cell>
          <cell r="AR863" t="str">
            <v>INCAPACIDADES</v>
          </cell>
          <cell r="AX863">
            <v>520524</v>
          </cell>
          <cell r="AY863" t="str">
            <v>INCAPACIDADES</v>
          </cell>
          <cell r="BE863">
            <v>520524</v>
          </cell>
          <cell r="BF863" t="str">
            <v>INCAPACIDADES</v>
          </cell>
          <cell r="BS863">
            <v>520524</v>
          </cell>
          <cell r="BT863" t="str">
            <v>INCAPACIDADES</v>
          </cell>
        </row>
        <row r="864">
          <cell r="A864">
            <v>520527</v>
          </cell>
          <cell r="B864" t="str">
            <v>SUBSIDIO DE TRANSPORTE</v>
          </cell>
          <cell r="H864">
            <v>520527</v>
          </cell>
          <cell r="I864" t="str">
            <v>SUBSIDIO DE TRANSPORTE</v>
          </cell>
          <cell r="O864">
            <v>520527</v>
          </cell>
          <cell r="P864" t="str">
            <v>SUBSIDIO DE TRANSPORTE</v>
          </cell>
          <cell r="V864">
            <v>520527</v>
          </cell>
          <cell r="W864" t="str">
            <v>SUBSIDIO DE TRANSPORTE</v>
          </cell>
          <cell r="AC864">
            <v>520527</v>
          </cell>
          <cell r="AD864" t="str">
            <v>SUBSIDIO DE TRANSPORTE</v>
          </cell>
          <cell r="AJ864">
            <v>520527</v>
          </cell>
          <cell r="AK864" t="str">
            <v>SUBSIDIO DE TRANSPORTE</v>
          </cell>
          <cell r="AQ864">
            <v>520527</v>
          </cell>
          <cell r="AR864" t="str">
            <v>SUBSIDIO DE TRANSPORTE</v>
          </cell>
          <cell r="AX864">
            <v>520527</v>
          </cell>
          <cell r="AY864" t="str">
            <v>SUBSIDIO DE TRANSPORTE</v>
          </cell>
          <cell r="BE864">
            <v>520527</v>
          </cell>
          <cell r="BF864" t="str">
            <v>SUBSIDIO DE TRANSPORTE</v>
          </cell>
          <cell r="BS864">
            <v>520527</v>
          </cell>
          <cell r="BT864" t="str">
            <v>SUBSIDIO DE TRANSPORTE</v>
          </cell>
        </row>
        <row r="865">
          <cell r="A865">
            <v>520530</v>
          </cell>
          <cell r="B865" t="str">
            <v>CESANTIAS</v>
          </cell>
          <cell r="H865">
            <v>520530</v>
          </cell>
          <cell r="I865" t="str">
            <v>CESANTIAS</v>
          </cell>
          <cell r="O865">
            <v>520530</v>
          </cell>
          <cell r="P865" t="str">
            <v>CESANTIAS</v>
          </cell>
          <cell r="V865">
            <v>520530</v>
          </cell>
          <cell r="W865" t="str">
            <v>CESANTIAS</v>
          </cell>
          <cell r="AC865">
            <v>520530</v>
          </cell>
          <cell r="AD865" t="str">
            <v>CESANTIAS</v>
          </cell>
          <cell r="AJ865">
            <v>520530</v>
          </cell>
          <cell r="AK865" t="str">
            <v>CESANTIAS</v>
          </cell>
          <cell r="AQ865">
            <v>520530</v>
          </cell>
          <cell r="AR865" t="str">
            <v>CESANTIAS</v>
          </cell>
          <cell r="AX865">
            <v>520530</v>
          </cell>
          <cell r="AY865" t="str">
            <v>CESANTIAS</v>
          </cell>
          <cell r="BE865">
            <v>520530</v>
          </cell>
          <cell r="BF865" t="str">
            <v>CESANTIAS</v>
          </cell>
          <cell r="BS865">
            <v>520530</v>
          </cell>
          <cell r="BT865" t="str">
            <v>CESANTIAS</v>
          </cell>
        </row>
        <row r="866">
          <cell r="A866">
            <v>520533</v>
          </cell>
          <cell r="B866" t="str">
            <v>INTERESES DE CESANTIAS</v>
          </cell>
          <cell r="H866">
            <v>520533</v>
          </cell>
          <cell r="I866" t="str">
            <v>INTERESES DE CESANTIAS</v>
          </cell>
          <cell r="O866">
            <v>520533</v>
          </cell>
          <cell r="P866" t="str">
            <v>INTERESES DE CESANTIAS</v>
          </cell>
          <cell r="V866">
            <v>520533</v>
          </cell>
          <cell r="W866" t="str">
            <v>INTERESES DE CESANTIAS</v>
          </cell>
          <cell r="AC866">
            <v>520533</v>
          </cell>
          <cell r="AD866" t="str">
            <v>INTERESES DE CESANTIAS</v>
          </cell>
          <cell r="AJ866">
            <v>520533</v>
          </cell>
          <cell r="AK866" t="str">
            <v>INTERESES DE CESANTIAS</v>
          </cell>
          <cell r="AQ866">
            <v>520533</v>
          </cell>
          <cell r="AR866" t="str">
            <v>INTERESES DE CESANTIAS</v>
          </cell>
          <cell r="AX866">
            <v>520533</v>
          </cell>
          <cell r="AY866" t="str">
            <v>INTERESES DE CESANTIAS</v>
          </cell>
          <cell r="BE866">
            <v>520533</v>
          </cell>
          <cell r="BF866" t="str">
            <v>INTERESES DE CESANTIAS</v>
          </cell>
          <cell r="BS866">
            <v>520533</v>
          </cell>
          <cell r="BT866" t="str">
            <v>INTERESES DE CESANTIAS</v>
          </cell>
        </row>
        <row r="867">
          <cell r="A867">
            <v>520536</v>
          </cell>
          <cell r="B867" t="str">
            <v>PRIMA DE SERVICIOS</v>
          </cell>
          <cell r="H867">
            <v>520536</v>
          </cell>
          <cell r="I867" t="str">
            <v>PRIMA DE SERVICIOS</v>
          </cell>
          <cell r="O867">
            <v>520536</v>
          </cell>
          <cell r="P867" t="str">
            <v>PRIMA DE SERVICIOS</v>
          </cell>
          <cell r="V867">
            <v>520536</v>
          </cell>
          <cell r="W867" t="str">
            <v>PRIMA DE SERVICIOS</v>
          </cell>
          <cell r="AC867">
            <v>520536</v>
          </cell>
          <cell r="AD867" t="str">
            <v>PRIMA DE SERVICIOS</v>
          </cell>
          <cell r="AJ867">
            <v>520536</v>
          </cell>
          <cell r="AK867" t="str">
            <v>PRIMA DE SERVICIOS</v>
          </cell>
          <cell r="AQ867">
            <v>520536</v>
          </cell>
          <cell r="AR867" t="str">
            <v>PRIMA DE SERVICIOS</v>
          </cell>
          <cell r="AX867">
            <v>520536</v>
          </cell>
          <cell r="AY867" t="str">
            <v>PRIMA DE SERVICIOS</v>
          </cell>
          <cell r="BE867">
            <v>520536</v>
          </cell>
          <cell r="BF867" t="str">
            <v>PRIMA DE SERVICIOS</v>
          </cell>
          <cell r="BS867">
            <v>520536</v>
          </cell>
          <cell r="BT867" t="str">
            <v>PRIMA DE SERVICIOS</v>
          </cell>
        </row>
        <row r="868">
          <cell r="A868">
            <v>520539</v>
          </cell>
          <cell r="B868" t="str">
            <v>VACACIONES</v>
          </cell>
          <cell r="H868">
            <v>520539</v>
          </cell>
          <cell r="I868" t="str">
            <v>VACACIONES</v>
          </cell>
          <cell r="O868">
            <v>520539</v>
          </cell>
          <cell r="P868" t="str">
            <v>VACACIONES</v>
          </cell>
          <cell r="V868">
            <v>520539</v>
          </cell>
          <cell r="W868" t="str">
            <v>VACACIONES</v>
          </cell>
          <cell r="AC868">
            <v>520539</v>
          </cell>
          <cell r="AD868" t="str">
            <v>VACACIONES</v>
          </cell>
          <cell r="AJ868">
            <v>520539</v>
          </cell>
          <cell r="AK868" t="str">
            <v>VACACIONES</v>
          </cell>
          <cell r="AQ868">
            <v>520539</v>
          </cell>
          <cell r="AR868" t="str">
            <v>VACACIONES</v>
          </cell>
          <cell r="AX868">
            <v>520539</v>
          </cell>
          <cell r="AY868" t="str">
            <v>VACACIONES</v>
          </cell>
          <cell r="BE868">
            <v>520539</v>
          </cell>
          <cell r="BF868" t="str">
            <v>VACACIONES</v>
          </cell>
          <cell r="BS868">
            <v>520539</v>
          </cell>
          <cell r="BT868" t="str">
            <v>VACACIONES</v>
          </cell>
        </row>
        <row r="869">
          <cell r="A869">
            <v>520545</v>
          </cell>
          <cell r="B869" t="str">
            <v>AUXILIOS</v>
          </cell>
          <cell r="H869">
            <v>520545</v>
          </cell>
          <cell r="I869" t="str">
            <v>AUXILIOS</v>
          </cell>
          <cell r="O869">
            <v>520545</v>
          </cell>
          <cell r="P869" t="str">
            <v>AUXILIOS</v>
          </cell>
          <cell r="V869">
            <v>520545</v>
          </cell>
          <cell r="W869" t="str">
            <v>AUXILIOS</v>
          </cell>
          <cell r="AC869">
            <v>520545</v>
          </cell>
          <cell r="AD869" t="str">
            <v>AUXILIOS</v>
          </cell>
          <cell r="AJ869">
            <v>520545</v>
          </cell>
          <cell r="AK869" t="str">
            <v>AUXILIOS</v>
          </cell>
          <cell r="AQ869">
            <v>520545</v>
          </cell>
          <cell r="AR869" t="str">
            <v>AUXILIOS</v>
          </cell>
          <cell r="AX869">
            <v>520545</v>
          </cell>
          <cell r="AY869" t="str">
            <v>AUXILIOS</v>
          </cell>
          <cell r="BE869">
            <v>520545</v>
          </cell>
          <cell r="BF869" t="str">
            <v>AUXILIOS</v>
          </cell>
          <cell r="BS869">
            <v>520545</v>
          </cell>
          <cell r="BT869" t="str">
            <v>AUXILIOS</v>
          </cell>
        </row>
        <row r="870">
          <cell r="A870">
            <v>52054501</v>
          </cell>
          <cell r="B870" t="str">
            <v>De Martenidad</v>
          </cell>
          <cell r="H870">
            <v>52054501</v>
          </cell>
          <cell r="I870" t="str">
            <v>De Martenidad</v>
          </cell>
          <cell r="O870">
            <v>52054501</v>
          </cell>
          <cell r="P870" t="str">
            <v>De Martenidad</v>
          </cell>
          <cell r="V870">
            <v>52054501</v>
          </cell>
          <cell r="W870" t="str">
            <v>De Martenidad</v>
          </cell>
          <cell r="AC870">
            <v>52054501</v>
          </cell>
          <cell r="AD870" t="str">
            <v>De Martenidad</v>
          </cell>
          <cell r="AJ870">
            <v>52054501</v>
          </cell>
          <cell r="AK870" t="str">
            <v>De Martenidad</v>
          </cell>
          <cell r="AQ870">
            <v>52054501</v>
          </cell>
          <cell r="AR870" t="str">
            <v>De Martenidad</v>
          </cell>
          <cell r="AX870">
            <v>52054501</v>
          </cell>
          <cell r="AY870" t="str">
            <v>De Martenidad</v>
          </cell>
          <cell r="BE870">
            <v>52054501</v>
          </cell>
          <cell r="BF870" t="str">
            <v>De Martenidad</v>
          </cell>
          <cell r="BS870">
            <v>52054501</v>
          </cell>
          <cell r="BT870" t="str">
            <v>De Martenidad</v>
          </cell>
        </row>
        <row r="871">
          <cell r="A871">
            <v>52054502</v>
          </cell>
          <cell r="B871" t="str">
            <v>De Matrimonio</v>
          </cell>
          <cell r="H871">
            <v>52054502</v>
          </cell>
          <cell r="I871" t="str">
            <v>De Matrimonio</v>
          </cell>
          <cell r="O871">
            <v>52054502</v>
          </cell>
          <cell r="P871" t="str">
            <v>De Matrimonio</v>
          </cell>
          <cell r="V871">
            <v>52054502</v>
          </cell>
          <cell r="W871" t="str">
            <v>De Matrimonio</v>
          </cell>
          <cell r="AC871">
            <v>52054502</v>
          </cell>
          <cell r="AD871" t="str">
            <v>De Matrimonio</v>
          </cell>
          <cell r="AJ871">
            <v>52054502</v>
          </cell>
          <cell r="AK871" t="str">
            <v>De Matrimonio</v>
          </cell>
          <cell r="AQ871">
            <v>52054502</v>
          </cell>
          <cell r="AR871" t="str">
            <v>De Matrimonio</v>
          </cell>
          <cell r="AX871">
            <v>52054502</v>
          </cell>
          <cell r="AY871" t="str">
            <v>De Matrimonio</v>
          </cell>
          <cell r="BE871">
            <v>52054502</v>
          </cell>
          <cell r="BF871" t="str">
            <v>De Matrimonio</v>
          </cell>
          <cell r="BS871">
            <v>52054502</v>
          </cell>
          <cell r="BT871" t="str">
            <v>De Matrimonio</v>
          </cell>
        </row>
        <row r="872">
          <cell r="A872">
            <v>52054503</v>
          </cell>
          <cell r="B872" t="str">
            <v>De Defunción</v>
          </cell>
          <cell r="H872">
            <v>52054503</v>
          </cell>
          <cell r="I872" t="str">
            <v>De Defunción</v>
          </cell>
          <cell r="O872">
            <v>52054503</v>
          </cell>
          <cell r="P872" t="str">
            <v>De Defunción</v>
          </cell>
          <cell r="V872">
            <v>52054503</v>
          </cell>
          <cell r="W872" t="str">
            <v>De Defunción</v>
          </cell>
          <cell r="AC872">
            <v>52054503</v>
          </cell>
          <cell r="AD872" t="str">
            <v>De Defunción</v>
          </cell>
          <cell r="AJ872">
            <v>52054503</v>
          </cell>
          <cell r="AK872" t="str">
            <v>De Defunción</v>
          </cell>
          <cell r="AQ872">
            <v>52054503</v>
          </cell>
          <cell r="AR872" t="str">
            <v>De Defunción</v>
          </cell>
          <cell r="AX872">
            <v>52054503</v>
          </cell>
          <cell r="AY872" t="str">
            <v>De Defunción</v>
          </cell>
          <cell r="BE872">
            <v>52054503</v>
          </cell>
          <cell r="BF872" t="str">
            <v>De Defunción</v>
          </cell>
          <cell r="BS872">
            <v>52054503</v>
          </cell>
          <cell r="BT872" t="str">
            <v>De Defunción</v>
          </cell>
        </row>
        <row r="873">
          <cell r="A873">
            <v>52054504</v>
          </cell>
          <cell r="B873" t="str">
            <v>Calamidad Doméstica</v>
          </cell>
          <cell r="H873">
            <v>52054504</v>
          </cell>
          <cell r="I873" t="str">
            <v>Calamidad Doméstica</v>
          </cell>
          <cell r="O873">
            <v>52054504</v>
          </cell>
          <cell r="P873" t="str">
            <v>Calamidad Doméstica</v>
          </cell>
          <cell r="V873">
            <v>52054504</v>
          </cell>
          <cell r="W873" t="str">
            <v>Calamidad Doméstica</v>
          </cell>
          <cell r="AC873">
            <v>52054504</v>
          </cell>
          <cell r="AD873" t="str">
            <v>Calamidad Doméstica</v>
          </cell>
          <cell r="AJ873">
            <v>52054504</v>
          </cell>
          <cell r="AK873" t="str">
            <v>Calamidad Doméstica</v>
          </cell>
          <cell r="AQ873">
            <v>52054504</v>
          </cell>
          <cell r="AR873" t="str">
            <v>Calamidad Doméstica</v>
          </cell>
          <cell r="AX873">
            <v>52054504</v>
          </cell>
          <cell r="AY873" t="str">
            <v>Calamidad Doméstica</v>
          </cell>
          <cell r="BE873">
            <v>52054504</v>
          </cell>
          <cell r="BF873" t="str">
            <v>Calamidad Doméstica</v>
          </cell>
          <cell r="BS873">
            <v>52054504</v>
          </cell>
          <cell r="BT873" t="str">
            <v>Calamidad Doméstica</v>
          </cell>
        </row>
        <row r="874">
          <cell r="A874">
            <v>52054505</v>
          </cell>
          <cell r="B874" t="str">
            <v>De Gafas</v>
          </cell>
          <cell r="H874">
            <v>52054505</v>
          </cell>
          <cell r="I874" t="str">
            <v>De Gafas</v>
          </cell>
          <cell r="O874">
            <v>52054505</v>
          </cell>
          <cell r="P874" t="str">
            <v>De Gafas</v>
          </cell>
          <cell r="V874">
            <v>52054505</v>
          </cell>
          <cell r="W874" t="str">
            <v>De Gafas</v>
          </cell>
          <cell r="AC874">
            <v>52054505</v>
          </cell>
          <cell r="AD874" t="str">
            <v>De Gafas</v>
          </cell>
          <cell r="AJ874">
            <v>52054505</v>
          </cell>
          <cell r="AK874" t="str">
            <v>De Gafas</v>
          </cell>
          <cell r="AQ874">
            <v>52054505</v>
          </cell>
          <cell r="AR874" t="str">
            <v>De Gafas</v>
          </cell>
          <cell r="AX874">
            <v>52054505</v>
          </cell>
          <cell r="AY874" t="str">
            <v>De Gafas</v>
          </cell>
          <cell r="BE874">
            <v>52054505</v>
          </cell>
          <cell r="BF874" t="str">
            <v>De Gafas</v>
          </cell>
          <cell r="BS874">
            <v>52054505</v>
          </cell>
          <cell r="BT874" t="str">
            <v>De Gafas</v>
          </cell>
        </row>
        <row r="875">
          <cell r="A875">
            <v>520548</v>
          </cell>
          <cell r="B875" t="str">
            <v>BONIFICACIONES</v>
          </cell>
          <cell r="H875">
            <v>520548</v>
          </cell>
          <cell r="I875" t="str">
            <v>BONIFICACIONES</v>
          </cell>
          <cell r="O875">
            <v>520548</v>
          </cell>
          <cell r="P875" t="str">
            <v>BONIFICACIONES</v>
          </cell>
          <cell r="V875">
            <v>520548</v>
          </cell>
          <cell r="W875" t="str">
            <v>BONIFICACIONES</v>
          </cell>
          <cell r="AC875">
            <v>520548</v>
          </cell>
          <cell r="AD875" t="str">
            <v>BONIFICACIONES</v>
          </cell>
          <cell r="AJ875">
            <v>520548</v>
          </cell>
          <cell r="AK875" t="str">
            <v>BONIFICACIONES</v>
          </cell>
          <cell r="AQ875">
            <v>520548</v>
          </cell>
          <cell r="AR875" t="str">
            <v>BONIFICACIONES</v>
          </cell>
          <cell r="AX875">
            <v>520548</v>
          </cell>
          <cell r="AY875" t="str">
            <v>BONIFICACIONES</v>
          </cell>
          <cell r="BE875">
            <v>520548</v>
          </cell>
          <cell r="BF875" t="str">
            <v>BONIFICACIONES</v>
          </cell>
          <cell r="BS875">
            <v>520548</v>
          </cell>
          <cell r="BT875" t="str">
            <v>BONIFICACIONES</v>
          </cell>
        </row>
        <row r="876">
          <cell r="A876">
            <v>520551</v>
          </cell>
          <cell r="B876" t="str">
            <v>DOTACION Y SUMINISTRO A T</v>
          </cell>
          <cell r="H876">
            <v>520551</v>
          </cell>
          <cell r="I876" t="str">
            <v>DOTACION Y SUMINISTRO A T</v>
          </cell>
          <cell r="O876">
            <v>520551</v>
          </cell>
          <cell r="P876" t="str">
            <v>DOTACION Y SUMINISTRO A T</v>
          </cell>
          <cell r="V876">
            <v>520551</v>
          </cell>
          <cell r="W876" t="str">
            <v>DOTACION Y SUMINISTRO A T</v>
          </cell>
          <cell r="AC876">
            <v>520551</v>
          </cell>
          <cell r="AD876" t="str">
            <v>DOTACION Y SUMINISTRO A T</v>
          </cell>
          <cell r="AJ876">
            <v>520551</v>
          </cell>
          <cell r="AK876" t="str">
            <v>DOTACION Y SUMINISTRO A T</v>
          </cell>
          <cell r="AQ876">
            <v>520551</v>
          </cell>
          <cell r="AR876" t="str">
            <v>DOTACION Y SUMINISTRO A T</v>
          </cell>
          <cell r="AX876">
            <v>520551</v>
          </cell>
          <cell r="AY876" t="str">
            <v>DOTACION Y SUMINISTRO A T</v>
          </cell>
          <cell r="BE876">
            <v>520551</v>
          </cell>
          <cell r="BF876" t="str">
            <v>DOTACION Y SUMINISTRO A T</v>
          </cell>
          <cell r="BS876">
            <v>520551</v>
          </cell>
          <cell r="BT876" t="str">
            <v>DOTACION Y SUMINISTRO A T</v>
          </cell>
        </row>
        <row r="877">
          <cell r="A877">
            <v>520560</v>
          </cell>
          <cell r="B877" t="str">
            <v>INDEMNIZACIONES LABORALES</v>
          </cell>
          <cell r="H877">
            <v>520560</v>
          </cell>
          <cell r="I877" t="str">
            <v>INDEMNIZACIONES LABORALES</v>
          </cell>
          <cell r="O877">
            <v>520560</v>
          </cell>
          <cell r="P877" t="str">
            <v>INDEMNIZACIONES LABORALES</v>
          </cell>
          <cell r="V877">
            <v>520560</v>
          </cell>
          <cell r="W877" t="str">
            <v>INDEMNIZACIONES LABORALES</v>
          </cell>
          <cell r="AC877">
            <v>520560</v>
          </cell>
          <cell r="AD877" t="str">
            <v>INDEMNIZACIONES LABORALES</v>
          </cell>
          <cell r="AJ877">
            <v>520560</v>
          </cell>
          <cell r="AK877" t="str">
            <v>INDEMNIZACIONES LABORALES</v>
          </cell>
          <cell r="AQ877">
            <v>520560</v>
          </cell>
          <cell r="AR877" t="str">
            <v>INDEMNIZACIONES LABORALES</v>
          </cell>
          <cell r="AX877">
            <v>520560</v>
          </cell>
          <cell r="AY877" t="str">
            <v>INDEMNIZACIONES LABORALES</v>
          </cell>
          <cell r="BE877">
            <v>520560</v>
          </cell>
          <cell r="BF877" t="str">
            <v>INDEMNIZACIONES LABORALES</v>
          </cell>
          <cell r="BS877">
            <v>520560</v>
          </cell>
          <cell r="BT877" t="str">
            <v>INDEMNIZACIONES LABORALES</v>
          </cell>
        </row>
        <row r="878">
          <cell r="A878">
            <v>520563</v>
          </cell>
          <cell r="B878" t="str">
            <v>CAPACITACION AL PERSONAL</v>
          </cell>
          <cell r="H878">
            <v>520563</v>
          </cell>
          <cell r="I878" t="str">
            <v>CAPACITACION AL PERSONAL</v>
          </cell>
          <cell r="O878">
            <v>520563</v>
          </cell>
          <cell r="P878" t="str">
            <v>CAPACITACION AL PERSONAL</v>
          </cell>
          <cell r="V878">
            <v>520563</v>
          </cell>
          <cell r="W878" t="str">
            <v>CAPACITACION AL PERSONAL</v>
          </cell>
          <cell r="AC878">
            <v>520563</v>
          </cell>
          <cell r="AD878" t="str">
            <v>CAPACITACION AL PERSONAL</v>
          </cell>
          <cell r="AJ878">
            <v>520563</v>
          </cell>
          <cell r="AK878" t="str">
            <v>CAPACITACION AL PERSONAL</v>
          </cell>
          <cell r="AQ878">
            <v>520563</v>
          </cell>
          <cell r="AR878" t="str">
            <v>CAPACITACION AL PERSONAL</v>
          </cell>
          <cell r="AX878">
            <v>520563</v>
          </cell>
          <cell r="AY878" t="str">
            <v>CAPACITACION AL PERSONAL</v>
          </cell>
          <cell r="BE878">
            <v>520563</v>
          </cell>
          <cell r="BF878" t="str">
            <v>CAPACITACION AL PERSONAL</v>
          </cell>
          <cell r="BS878">
            <v>520563</v>
          </cell>
          <cell r="BT878" t="str">
            <v>CAPACITACION AL PERSONAL</v>
          </cell>
        </row>
        <row r="879">
          <cell r="A879">
            <v>520566</v>
          </cell>
          <cell r="B879" t="str">
            <v>GASTOS DEPORTIVOS Y RECRE</v>
          </cell>
          <cell r="H879">
            <v>520566</v>
          </cell>
          <cell r="I879" t="str">
            <v>GASTOS DEPORTIVOS Y RECRE</v>
          </cell>
          <cell r="O879">
            <v>520566</v>
          </cell>
          <cell r="P879" t="str">
            <v>GASTOS DEPORTIVOS Y RECRE</v>
          </cell>
          <cell r="V879">
            <v>520566</v>
          </cell>
          <cell r="W879" t="str">
            <v>GASTOS DEPORTIVOS Y RECRE</v>
          </cell>
          <cell r="AC879">
            <v>520566</v>
          </cell>
          <cell r="AD879" t="str">
            <v>GASTOS DEPORTIVOS Y RECRE</v>
          </cell>
          <cell r="AJ879">
            <v>520566</v>
          </cell>
          <cell r="AK879" t="str">
            <v>GASTOS DEPORTIVOS Y RECRE</v>
          </cell>
          <cell r="AQ879">
            <v>520566</v>
          </cell>
          <cell r="AR879" t="str">
            <v>GASTOS DEPORTIVOS Y RECRE</v>
          </cell>
          <cell r="AX879">
            <v>520566</v>
          </cell>
          <cell r="AY879" t="str">
            <v>GASTOS DEPORTIVOS Y RECRE</v>
          </cell>
          <cell r="BE879">
            <v>520566</v>
          </cell>
          <cell r="BF879" t="str">
            <v>GASTOS DEPORTIVOS Y RECRE</v>
          </cell>
          <cell r="BS879">
            <v>520566</v>
          </cell>
          <cell r="BT879" t="str">
            <v>GASTOS DEPORTIVOS Y RECRE</v>
          </cell>
        </row>
        <row r="880">
          <cell r="A880">
            <v>520568</v>
          </cell>
          <cell r="B880" t="str">
            <v>APORTES AM. RIESGOS PROFE</v>
          </cell>
          <cell r="H880">
            <v>520568</v>
          </cell>
          <cell r="I880" t="str">
            <v>APORTES AM. RIESGOS PROFE</v>
          </cell>
          <cell r="O880">
            <v>520568</v>
          </cell>
          <cell r="P880" t="str">
            <v>APORTES AM. RIESGOS PROFE</v>
          </cell>
          <cell r="V880">
            <v>520568</v>
          </cell>
          <cell r="W880" t="str">
            <v>APORTES AM. RIESGOS PROFE</v>
          </cell>
          <cell r="AC880">
            <v>520568</v>
          </cell>
          <cell r="AD880" t="str">
            <v>APORTES AM. RIESGOS PROFE</v>
          </cell>
          <cell r="AJ880">
            <v>520568</v>
          </cell>
          <cell r="AK880" t="str">
            <v>APORTES AM. RIESGOS PROFE</v>
          </cell>
          <cell r="AQ880">
            <v>520568</v>
          </cell>
          <cell r="AR880" t="str">
            <v>APORTES AM. RIESGOS PROFE</v>
          </cell>
          <cell r="AX880">
            <v>520568</v>
          </cell>
          <cell r="AY880" t="str">
            <v>APORTES AM. RIESGOS PROFE</v>
          </cell>
          <cell r="BE880">
            <v>520568</v>
          </cell>
          <cell r="BF880" t="str">
            <v>APORTES AM. RIESGOS PROFE</v>
          </cell>
          <cell r="BS880">
            <v>520568</v>
          </cell>
          <cell r="BT880" t="str">
            <v>APORTES AM. RIESGOS PROFE</v>
          </cell>
        </row>
        <row r="881">
          <cell r="A881">
            <v>520569</v>
          </cell>
          <cell r="B881" t="str">
            <v>APORTES A ENT. PROMOTORAS</v>
          </cell>
          <cell r="H881">
            <v>520569</v>
          </cell>
          <cell r="I881" t="str">
            <v>APORTES A ENT. PROMOTORAS</v>
          </cell>
          <cell r="O881">
            <v>520569</v>
          </cell>
          <cell r="P881" t="str">
            <v>APORTES A ENT. PROMOTORAS</v>
          </cell>
          <cell r="V881">
            <v>520569</v>
          </cell>
          <cell r="W881" t="str">
            <v>APORTES A ENT. PROMOTORAS</v>
          </cell>
          <cell r="AC881">
            <v>520569</v>
          </cell>
          <cell r="AD881" t="str">
            <v>APORTES A ENT. PROMOTORAS</v>
          </cell>
          <cell r="AJ881">
            <v>520569</v>
          </cell>
          <cell r="AK881" t="str">
            <v>APORTES A ENT. PROMOTORAS</v>
          </cell>
          <cell r="AQ881">
            <v>520569</v>
          </cell>
          <cell r="AR881" t="str">
            <v>APORTES A ENT. PROMOTORAS</v>
          </cell>
          <cell r="AX881">
            <v>520569</v>
          </cell>
          <cell r="AY881" t="str">
            <v>APORTES A ENT. PROMOTORAS</v>
          </cell>
          <cell r="BE881">
            <v>520569</v>
          </cell>
          <cell r="BF881" t="str">
            <v>APORTES A ENT. PROMOTORAS</v>
          </cell>
          <cell r="BS881">
            <v>520569</v>
          </cell>
          <cell r="BT881" t="str">
            <v>APORTES A ENT. PROMOTORAS</v>
          </cell>
        </row>
        <row r="882">
          <cell r="A882">
            <v>520570</v>
          </cell>
          <cell r="B882" t="str">
            <v>APORTES A FONDOS DE PENSI</v>
          </cell>
          <cell r="H882">
            <v>520570</v>
          </cell>
          <cell r="I882" t="str">
            <v>APORTES A FONDOS DE PENSI</v>
          </cell>
          <cell r="O882">
            <v>520570</v>
          </cell>
          <cell r="P882" t="str">
            <v>APORTES A FONDOS DE PENSI</v>
          </cell>
          <cell r="V882">
            <v>520570</v>
          </cell>
          <cell r="W882" t="str">
            <v>APORTES A FONDOS DE PENSI</v>
          </cell>
          <cell r="AC882">
            <v>520570</v>
          </cell>
          <cell r="AD882" t="str">
            <v>APORTES A FONDOS DE PENSI</v>
          </cell>
          <cell r="AJ882">
            <v>520570</v>
          </cell>
          <cell r="AK882" t="str">
            <v>APORTES A FONDOS DE PENSI</v>
          </cell>
          <cell r="AQ882">
            <v>520570</v>
          </cell>
          <cell r="AR882" t="str">
            <v>APORTES A FONDOS DE PENSI</v>
          </cell>
          <cell r="AX882">
            <v>520570</v>
          </cell>
          <cell r="AY882" t="str">
            <v>APORTES A FONDOS DE PENSI</v>
          </cell>
          <cell r="BE882">
            <v>520570</v>
          </cell>
          <cell r="BF882" t="str">
            <v>APORTES A FONDOS DE PENSI</v>
          </cell>
          <cell r="BS882">
            <v>520570</v>
          </cell>
          <cell r="BT882" t="str">
            <v>APORTES A FONDOS DE PENSI</v>
          </cell>
        </row>
        <row r="883">
          <cell r="A883">
            <v>520572</v>
          </cell>
          <cell r="B883" t="str">
            <v>APORTES A CAJAS DE COMPEN</v>
          </cell>
          <cell r="H883">
            <v>520572</v>
          </cell>
          <cell r="I883" t="str">
            <v>APORTES A CAJAS DE COMPEN</v>
          </cell>
          <cell r="O883">
            <v>520572</v>
          </cell>
          <cell r="P883" t="str">
            <v>APORTES A CAJAS DE COMPEN</v>
          </cell>
          <cell r="V883">
            <v>520572</v>
          </cell>
          <cell r="W883" t="str">
            <v>APORTES A CAJAS DE COMPEN</v>
          </cell>
          <cell r="AC883">
            <v>520572</v>
          </cell>
          <cell r="AD883" t="str">
            <v>APORTES A CAJAS DE COMPEN</v>
          </cell>
          <cell r="AJ883">
            <v>520572</v>
          </cell>
          <cell r="AK883" t="str">
            <v>APORTES A CAJAS DE COMPEN</v>
          </cell>
          <cell r="AQ883">
            <v>520572</v>
          </cell>
          <cell r="AR883" t="str">
            <v>APORTES A CAJAS DE COMPEN</v>
          </cell>
          <cell r="AX883">
            <v>520572</v>
          </cell>
          <cell r="AY883" t="str">
            <v>APORTES A CAJAS DE COMPEN</v>
          </cell>
          <cell r="BE883">
            <v>520572</v>
          </cell>
          <cell r="BF883" t="str">
            <v>APORTES A CAJAS DE COMPEN</v>
          </cell>
          <cell r="BS883">
            <v>520572</v>
          </cell>
          <cell r="BT883" t="str">
            <v>APORTES A CAJAS DE COMPEN</v>
          </cell>
        </row>
        <row r="884">
          <cell r="A884">
            <v>520575</v>
          </cell>
          <cell r="B884" t="str">
            <v>APORTES A I.C.B.F.</v>
          </cell>
          <cell r="H884">
            <v>520575</v>
          </cell>
          <cell r="I884" t="str">
            <v>APORTES A I.C.B.F.</v>
          </cell>
          <cell r="O884">
            <v>520575</v>
          </cell>
          <cell r="P884" t="str">
            <v>APORTES A I.C.B.F.</v>
          </cell>
          <cell r="V884">
            <v>520575</v>
          </cell>
          <cell r="W884" t="str">
            <v>APORTES A I.C.B.F.</v>
          </cell>
          <cell r="AC884">
            <v>520575</v>
          </cell>
          <cell r="AD884" t="str">
            <v>APORTES A I.C.B.F.</v>
          </cell>
          <cell r="AJ884">
            <v>520575</v>
          </cell>
          <cell r="AK884" t="str">
            <v>APORTES A I.C.B.F.</v>
          </cell>
          <cell r="AQ884">
            <v>520575</v>
          </cell>
          <cell r="AR884" t="str">
            <v>APORTES A I.C.B.F.</v>
          </cell>
          <cell r="AX884">
            <v>520575</v>
          </cell>
          <cell r="AY884" t="str">
            <v>APORTES A I.C.B.F.</v>
          </cell>
          <cell r="BE884">
            <v>520575</v>
          </cell>
          <cell r="BF884" t="str">
            <v>APORTES A I.C.B.F.</v>
          </cell>
          <cell r="BS884">
            <v>520575</v>
          </cell>
          <cell r="BT884" t="str">
            <v>APORTES A I.C.B.F.</v>
          </cell>
        </row>
        <row r="885">
          <cell r="A885">
            <v>520578</v>
          </cell>
          <cell r="B885" t="str">
            <v>SENA</v>
          </cell>
          <cell r="H885">
            <v>520578</v>
          </cell>
          <cell r="I885" t="str">
            <v>SENA</v>
          </cell>
          <cell r="O885">
            <v>520578</v>
          </cell>
          <cell r="P885" t="str">
            <v>SENA</v>
          </cell>
          <cell r="V885">
            <v>520578</v>
          </cell>
          <cell r="W885" t="str">
            <v>SENA</v>
          </cell>
          <cell r="AC885">
            <v>520578</v>
          </cell>
          <cell r="AD885" t="str">
            <v>SENA</v>
          </cell>
          <cell r="AJ885">
            <v>520578</v>
          </cell>
          <cell r="AK885" t="str">
            <v>SENA</v>
          </cell>
          <cell r="AQ885">
            <v>520578</v>
          </cell>
          <cell r="AR885" t="str">
            <v>SENA</v>
          </cell>
          <cell r="AX885">
            <v>520578</v>
          </cell>
          <cell r="AY885" t="str">
            <v>SENA</v>
          </cell>
          <cell r="BE885">
            <v>520578</v>
          </cell>
          <cell r="BF885" t="str">
            <v>SENA</v>
          </cell>
          <cell r="BS885">
            <v>520578</v>
          </cell>
          <cell r="BT885" t="str">
            <v>SENA</v>
          </cell>
        </row>
        <row r="886">
          <cell r="A886">
            <v>52057801</v>
          </cell>
          <cell r="B886" t="str">
            <v>Aportes al SENA</v>
          </cell>
          <cell r="H886">
            <v>52057801</v>
          </cell>
          <cell r="I886" t="str">
            <v>Aportes al SENA</v>
          </cell>
          <cell r="O886">
            <v>52057801</v>
          </cell>
          <cell r="P886" t="str">
            <v>Aportes al SENA</v>
          </cell>
          <cell r="V886">
            <v>52057801</v>
          </cell>
          <cell r="W886" t="str">
            <v>Aportes al SENA</v>
          </cell>
          <cell r="AC886">
            <v>52057801</v>
          </cell>
          <cell r="AD886" t="str">
            <v>Aportes al SENA</v>
          </cell>
          <cell r="AJ886">
            <v>52057801</v>
          </cell>
          <cell r="AK886" t="str">
            <v>Aportes al SENA</v>
          </cell>
          <cell r="AQ886">
            <v>52057801</v>
          </cell>
          <cell r="AR886" t="str">
            <v>Aportes al SENA</v>
          </cell>
          <cell r="AX886">
            <v>52057801</v>
          </cell>
          <cell r="AY886" t="str">
            <v>Aportes al SENA</v>
          </cell>
          <cell r="BE886">
            <v>52057801</v>
          </cell>
          <cell r="BF886" t="str">
            <v>Aportes al SENA</v>
          </cell>
          <cell r="BS886">
            <v>52057801</v>
          </cell>
          <cell r="BT886" t="str">
            <v>Aportes al SENA</v>
          </cell>
        </row>
        <row r="887">
          <cell r="A887">
            <v>52057802</v>
          </cell>
          <cell r="B887" t="str">
            <v>Aportes Fondo Apoyo y Sos</v>
          </cell>
          <cell r="H887">
            <v>52057802</v>
          </cell>
          <cell r="I887" t="str">
            <v>Aportes Fondo Apoyo y Sos</v>
          </cell>
          <cell r="O887">
            <v>52057802</v>
          </cell>
          <cell r="P887" t="str">
            <v>Aportes Fondo Apoyo y Sos</v>
          </cell>
          <cell r="V887">
            <v>52057802</v>
          </cell>
          <cell r="W887" t="str">
            <v>Aportes Fondo Apoyo y Sos</v>
          </cell>
          <cell r="AC887">
            <v>52057802</v>
          </cell>
          <cell r="AD887" t="str">
            <v>Aportes Fondo Apoyo y Sos</v>
          </cell>
          <cell r="AJ887">
            <v>52057802</v>
          </cell>
          <cell r="AK887" t="str">
            <v>Aportes Fondo Apoyo y Sos</v>
          </cell>
          <cell r="AQ887">
            <v>52057802</v>
          </cell>
          <cell r="AR887" t="str">
            <v>Aportes Fondo Apoyo y Sos</v>
          </cell>
          <cell r="AX887">
            <v>52057802</v>
          </cell>
          <cell r="AY887" t="str">
            <v>Aportes Fondo Apoyo y Sos</v>
          </cell>
          <cell r="BE887">
            <v>52057802</v>
          </cell>
          <cell r="BF887" t="str">
            <v>Aportes Fondo Apoyo y Sos</v>
          </cell>
          <cell r="BS887">
            <v>52057802</v>
          </cell>
          <cell r="BT887" t="str">
            <v>Aportes Fondo Apoyo y Sos</v>
          </cell>
        </row>
        <row r="888">
          <cell r="A888">
            <v>520584</v>
          </cell>
          <cell r="B888" t="str">
            <v>GASTOS MEDICOS Y DROGAS</v>
          </cell>
          <cell r="H888">
            <v>520584</v>
          </cell>
          <cell r="I888" t="str">
            <v>GASTOS MEDICOS Y DROGAS</v>
          </cell>
          <cell r="O888">
            <v>520584</v>
          </cell>
          <cell r="P888" t="str">
            <v>GASTOS MEDICOS Y DROGAS</v>
          </cell>
          <cell r="V888">
            <v>520584</v>
          </cell>
          <cell r="W888" t="str">
            <v>GASTOS MEDICOS Y DROGAS</v>
          </cell>
          <cell r="AC888">
            <v>520584</v>
          </cell>
          <cell r="AD888" t="str">
            <v>GASTOS MEDICOS Y DROGAS</v>
          </cell>
          <cell r="AJ888">
            <v>520584</v>
          </cell>
          <cell r="AK888" t="str">
            <v>GASTOS MEDICOS Y DROGAS</v>
          </cell>
          <cell r="AQ888">
            <v>520584</v>
          </cell>
          <cell r="AR888" t="str">
            <v>GASTOS MEDICOS Y DROGAS</v>
          </cell>
          <cell r="AX888">
            <v>520584</v>
          </cell>
          <cell r="AY888" t="str">
            <v>GASTOS MEDICOS Y DROGAS</v>
          </cell>
          <cell r="BE888">
            <v>520584</v>
          </cell>
          <cell r="BF888" t="str">
            <v>GASTOS MEDICOS Y DROGAS</v>
          </cell>
          <cell r="BS888">
            <v>520584</v>
          </cell>
          <cell r="BT888" t="str">
            <v>GASTOS MEDICOS Y DROGAS</v>
          </cell>
        </row>
        <row r="889">
          <cell r="A889">
            <v>520595</v>
          </cell>
          <cell r="B889" t="str">
            <v>OTROS</v>
          </cell>
          <cell r="H889">
            <v>520595</v>
          </cell>
          <cell r="I889" t="str">
            <v>OTROS</v>
          </cell>
          <cell r="O889">
            <v>520595</v>
          </cell>
          <cell r="P889" t="str">
            <v>OTROS</v>
          </cell>
          <cell r="V889">
            <v>520595</v>
          </cell>
          <cell r="W889" t="str">
            <v>OTROS</v>
          </cell>
          <cell r="AC889">
            <v>520595</v>
          </cell>
          <cell r="AD889" t="str">
            <v>OTROS</v>
          </cell>
          <cell r="AJ889">
            <v>520595</v>
          </cell>
          <cell r="AK889" t="str">
            <v>OTROS</v>
          </cell>
          <cell r="AQ889">
            <v>520595</v>
          </cell>
          <cell r="AR889" t="str">
            <v>OTROS</v>
          </cell>
          <cell r="AX889">
            <v>520595</v>
          </cell>
          <cell r="AY889" t="str">
            <v>OTROS</v>
          </cell>
          <cell r="BE889">
            <v>520595</v>
          </cell>
          <cell r="BF889" t="str">
            <v>OTROS</v>
          </cell>
          <cell r="BS889">
            <v>520595</v>
          </cell>
          <cell r="BT889" t="str">
            <v>OTROS</v>
          </cell>
        </row>
        <row r="890">
          <cell r="A890">
            <v>5210</v>
          </cell>
          <cell r="B890" t="str">
            <v>HONORARIOS</v>
          </cell>
          <cell r="H890">
            <v>5210</v>
          </cell>
          <cell r="I890" t="str">
            <v>HONORARIOS</v>
          </cell>
          <cell r="O890">
            <v>5210</v>
          </cell>
          <cell r="P890" t="str">
            <v>HONORARIOS</v>
          </cell>
          <cell r="V890">
            <v>5210</v>
          </cell>
          <cell r="W890" t="str">
            <v>HONORARIOS</v>
          </cell>
          <cell r="AC890">
            <v>5210</v>
          </cell>
          <cell r="AD890" t="str">
            <v>HONORARIOS</v>
          </cell>
          <cell r="AJ890">
            <v>5210</v>
          </cell>
          <cell r="AK890" t="str">
            <v>HONORARIOS</v>
          </cell>
          <cell r="AQ890">
            <v>5210</v>
          </cell>
          <cell r="AR890" t="str">
            <v>HONORARIOS</v>
          </cell>
          <cell r="AX890">
            <v>5210</v>
          </cell>
          <cell r="AY890" t="str">
            <v>HONORARIOS</v>
          </cell>
          <cell r="BE890">
            <v>5210</v>
          </cell>
          <cell r="BF890" t="str">
            <v>HONORARIOS</v>
          </cell>
          <cell r="BS890">
            <v>5210</v>
          </cell>
          <cell r="BT890" t="str">
            <v>HONORARIOS</v>
          </cell>
        </row>
        <row r="891">
          <cell r="A891">
            <v>521035</v>
          </cell>
          <cell r="B891" t="str">
            <v>ASESORIA TECNICA</v>
          </cell>
          <cell r="H891">
            <v>521035</v>
          </cell>
          <cell r="I891" t="str">
            <v>ASESORIA TECNICA</v>
          </cell>
          <cell r="O891">
            <v>521035</v>
          </cell>
          <cell r="P891" t="str">
            <v>ASESORIA TECNICA</v>
          </cell>
          <cell r="V891">
            <v>521035</v>
          </cell>
          <cell r="W891" t="str">
            <v>ASESORIA TECNICA</v>
          </cell>
          <cell r="AC891">
            <v>521035</v>
          </cell>
          <cell r="AD891" t="str">
            <v>ASESORIA TECNICA</v>
          </cell>
          <cell r="AJ891">
            <v>521035</v>
          </cell>
          <cell r="AK891" t="str">
            <v>ASESORIA TECNICA</v>
          </cell>
          <cell r="AQ891">
            <v>521035</v>
          </cell>
          <cell r="AR891" t="str">
            <v>ASESORIA TECNICA</v>
          </cell>
          <cell r="AX891">
            <v>521035</v>
          </cell>
          <cell r="AY891" t="str">
            <v>ASESORIA TECNICA</v>
          </cell>
          <cell r="BE891">
            <v>521035</v>
          </cell>
          <cell r="BF891" t="str">
            <v>ASESORIA TECNICA</v>
          </cell>
          <cell r="BS891">
            <v>521035</v>
          </cell>
          <cell r="BT891" t="str">
            <v>ASESORIA TECNICA</v>
          </cell>
        </row>
        <row r="892">
          <cell r="A892">
            <v>521095</v>
          </cell>
          <cell r="B892" t="str">
            <v>OTROS</v>
          </cell>
          <cell r="H892">
            <v>521095</v>
          </cell>
          <cell r="I892" t="str">
            <v>OTROS</v>
          </cell>
          <cell r="O892">
            <v>521095</v>
          </cell>
          <cell r="P892" t="str">
            <v>OTROS</v>
          </cell>
          <cell r="V892">
            <v>521095</v>
          </cell>
          <cell r="W892" t="str">
            <v>OTROS</v>
          </cell>
          <cell r="AC892">
            <v>521095</v>
          </cell>
          <cell r="AD892" t="str">
            <v>OTROS</v>
          </cell>
          <cell r="AJ892">
            <v>521095</v>
          </cell>
          <cell r="AK892" t="str">
            <v>OTROS</v>
          </cell>
          <cell r="AQ892">
            <v>521095</v>
          </cell>
          <cell r="AR892" t="str">
            <v>OTROS</v>
          </cell>
          <cell r="AX892">
            <v>521095</v>
          </cell>
          <cell r="AY892" t="str">
            <v>OTROS</v>
          </cell>
          <cell r="BE892">
            <v>521095</v>
          </cell>
          <cell r="BF892" t="str">
            <v>OTROS</v>
          </cell>
          <cell r="BS892">
            <v>521095</v>
          </cell>
          <cell r="BT892" t="str">
            <v>OTROS</v>
          </cell>
        </row>
        <row r="893">
          <cell r="A893">
            <v>5220</v>
          </cell>
          <cell r="B893" t="str">
            <v>ARRENDAMIENTOS</v>
          </cell>
          <cell r="H893">
            <v>5220</v>
          </cell>
          <cell r="I893" t="str">
            <v>ARRENDAMIENTOS</v>
          </cell>
          <cell r="O893">
            <v>5220</v>
          </cell>
          <cell r="P893" t="str">
            <v>ARRENDAMIENTOS</v>
          </cell>
          <cell r="V893">
            <v>5220</v>
          </cell>
          <cell r="W893" t="str">
            <v>ARRENDAMIENTOS</v>
          </cell>
          <cell r="AC893">
            <v>5220</v>
          </cell>
          <cell r="AD893" t="str">
            <v>ARRENDAMIENTOS</v>
          </cell>
          <cell r="AJ893">
            <v>5220</v>
          </cell>
          <cell r="AK893" t="str">
            <v>ARRENDAMIENTOS</v>
          </cell>
          <cell r="AQ893">
            <v>5220</v>
          </cell>
          <cell r="AR893" t="str">
            <v>ARRENDAMIENTOS</v>
          </cell>
          <cell r="AX893">
            <v>5220</v>
          </cell>
          <cell r="AY893" t="str">
            <v>ARRENDAMIENTOS</v>
          </cell>
          <cell r="BE893">
            <v>5220</v>
          </cell>
          <cell r="BF893" t="str">
            <v>ARRENDAMIENTOS</v>
          </cell>
          <cell r="BS893">
            <v>5220</v>
          </cell>
          <cell r="BT893" t="str">
            <v>ARRENDAMIENTOS</v>
          </cell>
        </row>
        <row r="894">
          <cell r="A894">
            <v>522010</v>
          </cell>
          <cell r="B894" t="str">
            <v>CONSTRUCCIONES Y EDIFICAC</v>
          </cell>
          <cell r="H894">
            <v>522010</v>
          </cell>
          <cell r="I894" t="str">
            <v>CONSTRUCCIONES Y EDIFICAC</v>
          </cell>
          <cell r="O894">
            <v>522010</v>
          </cell>
          <cell r="P894" t="str">
            <v>CONSTRUCCIONES Y EDIFICAC</v>
          </cell>
          <cell r="V894">
            <v>522010</v>
          </cell>
          <cell r="W894" t="str">
            <v>CONSTRUCCIONES Y EDIFICAC</v>
          </cell>
          <cell r="AC894">
            <v>522010</v>
          </cell>
          <cell r="AD894" t="str">
            <v>CONSTRUCCIONES Y EDIFICAC</v>
          </cell>
          <cell r="AJ894">
            <v>522010</v>
          </cell>
          <cell r="AK894" t="str">
            <v>CONSTRUCCIONES Y EDIFICAC</v>
          </cell>
          <cell r="AQ894">
            <v>522010</v>
          </cell>
          <cell r="AR894" t="str">
            <v>CONSTRUCCIONES Y EDIFICAC</v>
          </cell>
          <cell r="AX894">
            <v>522010</v>
          </cell>
          <cell r="AY894" t="str">
            <v>CONSTRUCCIONES Y EDIFICAC</v>
          </cell>
          <cell r="BE894">
            <v>522010</v>
          </cell>
          <cell r="BF894" t="str">
            <v>CONSTRUCCIONES Y EDIFICAC</v>
          </cell>
          <cell r="BS894">
            <v>522010</v>
          </cell>
          <cell r="BT894" t="str">
            <v>CONSTRUCCIONES Y EDIFICAC</v>
          </cell>
        </row>
        <row r="895">
          <cell r="A895">
            <v>522015</v>
          </cell>
          <cell r="B895" t="str">
            <v>MAQUINARIA Y EQUIPO</v>
          </cell>
          <cell r="H895">
            <v>522015</v>
          </cell>
          <cell r="I895" t="str">
            <v>MAQUINARIA Y EQUIPO</v>
          </cell>
          <cell r="O895">
            <v>522015</v>
          </cell>
          <cell r="P895" t="str">
            <v>MAQUINARIA Y EQUIPO</v>
          </cell>
          <cell r="V895">
            <v>522015</v>
          </cell>
          <cell r="W895" t="str">
            <v>MAQUINARIA Y EQUIPO</v>
          </cell>
          <cell r="AC895">
            <v>522015</v>
          </cell>
          <cell r="AD895" t="str">
            <v>MAQUINARIA Y EQUIPO</v>
          </cell>
          <cell r="AJ895">
            <v>522015</v>
          </cell>
          <cell r="AK895" t="str">
            <v>MAQUINARIA Y EQUIPO</v>
          </cell>
          <cell r="AQ895">
            <v>522015</v>
          </cell>
          <cell r="AR895" t="str">
            <v>MAQUINARIA Y EQUIPO</v>
          </cell>
          <cell r="AX895">
            <v>522015</v>
          </cell>
          <cell r="AY895" t="str">
            <v>MAQUINARIA Y EQUIPO</v>
          </cell>
          <cell r="BE895">
            <v>522015</v>
          </cell>
          <cell r="BF895" t="str">
            <v>MAQUINARIA Y EQUIPO</v>
          </cell>
          <cell r="BS895">
            <v>522015</v>
          </cell>
          <cell r="BT895" t="str">
            <v>MAQUINARIA Y EQUIPO</v>
          </cell>
        </row>
        <row r="896">
          <cell r="A896">
            <v>522035</v>
          </cell>
          <cell r="B896" t="str">
            <v>EQUIPO DE HOTELES Y RESTA</v>
          </cell>
          <cell r="H896">
            <v>522035</v>
          </cell>
          <cell r="I896" t="str">
            <v>EQUIPO DE HOTELES Y RESTA</v>
          </cell>
          <cell r="O896">
            <v>522035</v>
          </cell>
          <cell r="P896" t="str">
            <v>EQUIPO DE HOTELES Y RESTA</v>
          </cell>
          <cell r="V896">
            <v>522035</v>
          </cell>
          <cell r="W896" t="str">
            <v>EQUIPO DE HOTELES Y RESTA</v>
          </cell>
          <cell r="AC896">
            <v>522035</v>
          </cell>
          <cell r="AD896" t="str">
            <v>EQUIPO DE HOTELES Y RESTA</v>
          </cell>
          <cell r="AJ896">
            <v>522035</v>
          </cell>
          <cell r="AK896" t="str">
            <v>EQUIPO DE HOTELES Y RESTA</v>
          </cell>
          <cell r="AQ896">
            <v>522035</v>
          </cell>
          <cell r="AR896" t="str">
            <v>EQUIPO DE HOTELES Y RESTA</v>
          </cell>
          <cell r="AX896">
            <v>522035</v>
          </cell>
          <cell r="AY896" t="str">
            <v>EQUIPO DE HOTELES Y RESTA</v>
          </cell>
          <cell r="BE896">
            <v>522035</v>
          </cell>
          <cell r="BF896" t="str">
            <v>EQUIPO DE HOTELES Y RESTA</v>
          </cell>
          <cell r="BS896">
            <v>522035</v>
          </cell>
          <cell r="BT896" t="str">
            <v>EQUIPO DE HOTELES Y RESTA</v>
          </cell>
        </row>
        <row r="897">
          <cell r="A897">
            <v>5225</v>
          </cell>
          <cell r="B897" t="str">
            <v>CONTRIBUCIONES Y AFILIACI</v>
          </cell>
          <cell r="H897">
            <v>5225</v>
          </cell>
          <cell r="I897" t="str">
            <v>CONTRIBUCIONES Y AFILIACI</v>
          </cell>
          <cell r="O897">
            <v>5225</v>
          </cell>
          <cell r="P897" t="str">
            <v>CONTRIBUCIONES Y AFILIACI</v>
          </cell>
          <cell r="V897">
            <v>5225</v>
          </cell>
          <cell r="W897" t="str">
            <v>CONTRIBUCIONES Y AFILIACI</v>
          </cell>
          <cell r="AC897">
            <v>5225</v>
          </cell>
          <cell r="AD897" t="str">
            <v>CONTRIBUCIONES Y AFILIACI</v>
          </cell>
          <cell r="AJ897">
            <v>5225</v>
          </cell>
          <cell r="AK897" t="str">
            <v>CONTRIBUCIONES Y AFILIACI</v>
          </cell>
          <cell r="AQ897">
            <v>5225</v>
          </cell>
          <cell r="AR897" t="str">
            <v>CONTRIBUCIONES Y AFILIACI</v>
          </cell>
          <cell r="AX897">
            <v>5225</v>
          </cell>
          <cell r="AY897" t="str">
            <v>CONTRIBUCIONES Y AFILIACI</v>
          </cell>
          <cell r="BE897">
            <v>5225</v>
          </cell>
          <cell r="BF897" t="str">
            <v>CONTRIBUCIONES Y AFILIACI</v>
          </cell>
          <cell r="BS897">
            <v>5225</v>
          </cell>
          <cell r="BT897" t="str">
            <v>CONTRIBUCIONES Y AFILIACI</v>
          </cell>
        </row>
        <row r="898">
          <cell r="A898">
            <v>522505</v>
          </cell>
          <cell r="B898" t="str">
            <v>CONTRIBUCIONES</v>
          </cell>
          <cell r="H898">
            <v>522505</v>
          </cell>
          <cell r="I898" t="str">
            <v>CONTRIBUCIONES</v>
          </cell>
          <cell r="O898">
            <v>522505</v>
          </cell>
          <cell r="P898" t="str">
            <v>CONTRIBUCIONES</v>
          </cell>
          <cell r="V898">
            <v>522505</v>
          </cell>
          <cell r="W898" t="str">
            <v>CONTRIBUCIONES</v>
          </cell>
          <cell r="AC898">
            <v>522505</v>
          </cell>
          <cell r="AD898" t="str">
            <v>CONTRIBUCIONES</v>
          </cell>
          <cell r="AJ898">
            <v>522505</v>
          </cell>
          <cell r="AK898" t="str">
            <v>CONTRIBUCIONES</v>
          </cell>
          <cell r="AQ898">
            <v>522505</v>
          </cell>
          <cell r="AR898" t="str">
            <v>CONTRIBUCIONES</v>
          </cell>
          <cell r="AX898">
            <v>522505</v>
          </cell>
          <cell r="AY898" t="str">
            <v>CONTRIBUCIONES</v>
          </cell>
          <cell r="BE898">
            <v>522505</v>
          </cell>
          <cell r="BF898" t="str">
            <v>CONTRIBUCIONES</v>
          </cell>
          <cell r="BS898">
            <v>522505</v>
          </cell>
          <cell r="BT898" t="str">
            <v>CONTRIBUCIONES</v>
          </cell>
        </row>
        <row r="899">
          <cell r="A899">
            <v>522510</v>
          </cell>
          <cell r="B899" t="str">
            <v>AFILIACIONES Y SOSTENIMIE</v>
          </cell>
          <cell r="H899">
            <v>522510</v>
          </cell>
          <cell r="I899" t="str">
            <v>AFILIACIONES Y SOSTENIMIE</v>
          </cell>
          <cell r="O899">
            <v>522510</v>
          </cell>
          <cell r="P899" t="str">
            <v>AFILIACIONES Y SOSTENIMIE</v>
          </cell>
          <cell r="V899">
            <v>522510</v>
          </cell>
          <cell r="W899" t="str">
            <v>AFILIACIONES Y SOSTENIMIE</v>
          </cell>
          <cell r="AC899">
            <v>522510</v>
          </cell>
          <cell r="AD899" t="str">
            <v>AFILIACIONES Y SOSTENIMIE</v>
          </cell>
          <cell r="AJ899">
            <v>522510</v>
          </cell>
          <cell r="AK899" t="str">
            <v>AFILIACIONES Y SOSTENIMIE</v>
          </cell>
          <cell r="AQ899">
            <v>522510</v>
          </cell>
          <cell r="AR899" t="str">
            <v>AFILIACIONES Y SOSTENIMIE</v>
          </cell>
          <cell r="AX899">
            <v>522510</v>
          </cell>
          <cell r="AY899" t="str">
            <v>AFILIACIONES Y SOSTENIMIE</v>
          </cell>
          <cell r="BE899">
            <v>522510</v>
          </cell>
          <cell r="BF899" t="str">
            <v>AFILIACIONES Y SOSTENIMIE</v>
          </cell>
          <cell r="BS899">
            <v>522510</v>
          </cell>
          <cell r="BT899" t="str">
            <v>AFILIACIONES Y SOSTENIMIE</v>
          </cell>
        </row>
        <row r="900">
          <cell r="A900">
            <v>5235</v>
          </cell>
          <cell r="B900" t="str">
            <v>SERVICIOS</v>
          </cell>
          <cell r="H900">
            <v>5235</v>
          </cell>
          <cell r="I900" t="str">
            <v>SERVICIOS</v>
          </cell>
          <cell r="O900">
            <v>5235</v>
          </cell>
          <cell r="P900" t="str">
            <v>SERVICIOS</v>
          </cell>
          <cell r="V900">
            <v>5235</v>
          </cell>
          <cell r="W900" t="str">
            <v>SERVICIOS</v>
          </cell>
          <cell r="AC900">
            <v>5235</v>
          </cell>
          <cell r="AD900" t="str">
            <v>SERVICIOS</v>
          </cell>
          <cell r="AJ900">
            <v>5235</v>
          </cell>
          <cell r="AK900" t="str">
            <v>SERVICIOS</v>
          </cell>
          <cell r="AQ900">
            <v>5235</v>
          </cell>
          <cell r="AR900" t="str">
            <v>SERVICIOS</v>
          </cell>
          <cell r="AX900">
            <v>5235</v>
          </cell>
          <cell r="AY900" t="str">
            <v>SERVICIOS</v>
          </cell>
          <cell r="BE900">
            <v>5235</v>
          </cell>
          <cell r="BF900" t="str">
            <v>SERVICIOS</v>
          </cell>
          <cell r="BS900">
            <v>5235</v>
          </cell>
          <cell r="BT900" t="str">
            <v>SERVICIOS</v>
          </cell>
        </row>
        <row r="901">
          <cell r="A901">
            <v>523510</v>
          </cell>
          <cell r="B901" t="str">
            <v>TEMPORALES</v>
          </cell>
          <cell r="H901">
            <v>523510</v>
          </cell>
          <cell r="I901" t="str">
            <v>TEMPORALES</v>
          </cell>
          <cell r="O901">
            <v>523510</v>
          </cell>
          <cell r="P901" t="str">
            <v>TEMPORALES</v>
          </cell>
          <cell r="V901">
            <v>523510</v>
          </cell>
          <cell r="W901" t="str">
            <v>TEMPORALES</v>
          </cell>
          <cell r="AC901">
            <v>523510</v>
          </cell>
          <cell r="AD901" t="str">
            <v>TEMPORALES</v>
          </cell>
          <cell r="AJ901">
            <v>523510</v>
          </cell>
          <cell r="AK901" t="str">
            <v>TEMPORALES</v>
          </cell>
          <cell r="AQ901">
            <v>523510</v>
          </cell>
          <cell r="AR901" t="str">
            <v>TEMPORALES</v>
          </cell>
          <cell r="AX901">
            <v>523510</v>
          </cell>
          <cell r="AY901" t="str">
            <v>TEMPORALES</v>
          </cell>
          <cell r="BE901">
            <v>523510</v>
          </cell>
          <cell r="BF901" t="str">
            <v>TEMPORALES</v>
          </cell>
          <cell r="BS901">
            <v>523510</v>
          </cell>
          <cell r="BT901" t="str">
            <v>TEMPORALES</v>
          </cell>
        </row>
        <row r="902">
          <cell r="A902">
            <v>523515</v>
          </cell>
          <cell r="B902" t="str">
            <v>ASISTENCIA TECNICA</v>
          </cell>
          <cell r="H902">
            <v>523515</v>
          </cell>
          <cell r="I902" t="str">
            <v>ASISTENCIA TECNICA</v>
          </cell>
          <cell r="O902">
            <v>523515</v>
          </cell>
          <cell r="P902" t="str">
            <v>ASISTENCIA TECNICA</v>
          </cell>
          <cell r="V902">
            <v>523515</v>
          </cell>
          <cell r="W902" t="str">
            <v>ASISTENCIA TECNICA</v>
          </cell>
          <cell r="AC902">
            <v>523515</v>
          </cell>
          <cell r="AD902" t="str">
            <v>ASISTENCIA TECNICA</v>
          </cell>
          <cell r="AJ902">
            <v>523515</v>
          </cell>
          <cell r="AK902" t="str">
            <v>ASISTENCIA TECNICA</v>
          </cell>
          <cell r="AQ902">
            <v>523515</v>
          </cell>
          <cell r="AR902" t="str">
            <v>ASISTENCIA TECNICA</v>
          </cell>
          <cell r="AX902">
            <v>523515</v>
          </cell>
          <cell r="AY902" t="str">
            <v>ASISTENCIA TECNICA</v>
          </cell>
          <cell r="BE902">
            <v>523515</v>
          </cell>
          <cell r="BF902" t="str">
            <v>ASISTENCIA TECNICA</v>
          </cell>
          <cell r="BS902">
            <v>523515</v>
          </cell>
          <cell r="BT902" t="str">
            <v>ASISTENCIA TECNICA</v>
          </cell>
        </row>
        <row r="903">
          <cell r="A903">
            <v>523525</v>
          </cell>
          <cell r="B903" t="str">
            <v>ACUEDUCTO Y ALCANTARILLAD</v>
          </cell>
          <cell r="H903">
            <v>523525</v>
          </cell>
          <cell r="I903" t="str">
            <v>ACUEDUCTO Y ALCANTARILLAD</v>
          </cell>
          <cell r="O903">
            <v>523525</v>
          </cell>
          <cell r="P903" t="str">
            <v>ACUEDUCTO Y ALCANTARILLAD</v>
          </cell>
          <cell r="V903">
            <v>523525</v>
          </cell>
          <cell r="W903" t="str">
            <v>ACUEDUCTO Y ALCANTARILLAD</v>
          </cell>
          <cell r="AC903">
            <v>523525</v>
          </cell>
          <cell r="AD903" t="str">
            <v>ACUEDUCTO Y ALCANTARILLAD</v>
          </cell>
          <cell r="AJ903">
            <v>523525</v>
          </cell>
          <cell r="AK903" t="str">
            <v>ACUEDUCTO Y ALCANTARILLAD</v>
          </cell>
          <cell r="AQ903">
            <v>523525</v>
          </cell>
          <cell r="AR903" t="str">
            <v>ACUEDUCTO Y ALCANTARILLAD</v>
          </cell>
          <cell r="AX903">
            <v>523525</v>
          </cell>
          <cell r="AY903" t="str">
            <v>ACUEDUCTO Y ALCANTARILLAD</v>
          </cell>
          <cell r="BE903">
            <v>523525</v>
          </cell>
          <cell r="BF903" t="str">
            <v>ACUEDUCTO Y ALCANTARILLAD</v>
          </cell>
          <cell r="BS903">
            <v>523525</v>
          </cell>
          <cell r="BT903" t="str">
            <v>ACUEDUCTO Y ALCANTARILLAD</v>
          </cell>
        </row>
        <row r="904">
          <cell r="A904">
            <v>523530</v>
          </cell>
          <cell r="B904" t="str">
            <v>ENERGIA ELECTRICA</v>
          </cell>
          <cell r="H904">
            <v>523530</v>
          </cell>
          <cell r="I904" t="str">
            <v>ENERGIA ELECTRICA</v>
          </cell>
          <cell r="O904">
            <v>523530</v>
          </cell>
          <cell r="P904" t="str">
            <v>ENERGIA ELECTRICA</v>
          </cell>
          <cell r="V904">
            <v>523530</v>
          </cell>
          <cell r="W904" t="str">
            <v>ENERGIA ELECTRICA</v>
          </cell>
          <cell r="AC904">
            <v>523530</v>
          </cell>
          <cell r="AD904" t="str">
            <v>ENERGIA ELECTRICA</v>
          </cell>
          <cell r="AJ904">
            <v>523530</v>
          </cell>
          <cell r="AK904" t="str">
            <v>ENERGIA ELECTRICA</v>
          </cell>
          <cell r="AQ904">
            <v>523530</v>
          </cell>
          <cell r="AR904" t="str">
            <v>ENERGIA ELECTRICA</v>
          </cell>
          <cell r="AX904">
            <v>523530</v>
          </cell>
          <cell r="AY904" t="str">
            <v>ENERGIA ELECTRICA</v>
          </cell>
          <cell r="BE904">
            <v>523530</v>
          </cell>
          <cell r="BF904" t="str">
            <v>ENERGIA ELECTRICA</v>
          </cell>
          <cell r="BS904">
            <v>523530</v>
          </cell>
          <cell r="BT904" t="str">
            <v>ENERGIA ELECTRICA</v>
          </cell>
        </row>
        <row r="905">
          <cell r="A905">
            <v>523535</v>
          </cell>
          <cell r="B905" t="str">
            <v>TELEFONOS</v>
          </cell>
          <cell r="H905">
            <v>523535</v>
          </cell>
          <cell r="I905" t="str">
            <v>TELEFONOS</v>
          </cell>
          <cell r="O905">
            <v>523535</v>
          </cell>
          <cell r="P905" t="str">
            <v>TELEFONOS</v>
          </cell>
          <cell r="V905">
            <v>523535</v>
          </cell>
          <cell r="W905" t="str">
            <v>TELEFONOS</v>
          </cell>
          <cell r="AC905">
            <v>523535</v>
          </cell>
          <cell r="AD905" t="str">
            <v>TELEFONOS</v>
          </cell>
          <cell r="AJ905">
            <v>523535</v>
          </cell>
          <cell r="AK905" t="str">
            <v>TELEFONOS</v>
          </cell>
          <cell r="AQ905">
            <v>523535</v>
          </cell>
          <cell r="AR905" t="str">
            <v>TELEFONOS</v>
          </cell>
          <cell r="AX905">
            <v>523535</v>
          </cell>
          <cell r="AY905" t="str">
            <v>TELEFONOS</v>
          </cell>
          <cell r="BE905">
            <v>523535</v>
          </cell>
          <cell r="BF905" t="str">
            <v>TELEFONOS</v>
          </cell>
          <cell r="BS905">
            <v>523535</v>
          </cell>
          <cell r="BT905" t="str">
            <v>TELEFONOS</v>
          </cell>
        </row>
        <row r="906">
          <cell r="A906">
            <v>52353501</v>
          </cell>
          <cell r="B906" t="str">
            <v>Internet</v>
          </cell>
          <cell r="H906">
            <v>52353501</v>
          </cell>
          <cell r="I906" t="str">
            <v>Internet</v>
          </cell>
          <cell r="O906">
            <v>52353501</v>
          </cell>
          <cell r="P906" t="str">
            <v>Internet</v>
          </cell>
          <cell r="V906">
            <v>52353501</v>
          </cell>
          <cell r="W906" t="str">
            <v>Internet</v>
          </cell>
          <cell r="AC906">
            <v>52353501</v>
          </cell>
          <cell r="AD906" t="str">
            <v>Internet</v>
          </cell>
          <cell r="AJ906">
            <v>52353501</v>
          </cell>
          <cell r="AK906" t="str">
            <v>Internet</v>
          </cell>
          <cell r="AQ906">
            <v>52353501</v>
          </cell>
          <cell r="AR906" t="str">
            <v>Internet</v>
          </cell>
          <cell r="AX906">
            <v>52353501</v>
          </cell>
          <cell r="AY906" t="str">
            <v>Internet</v>
          </cell>
          <cell r="BE906">
            <v>52353501</v>
          </cell>
          <cell r="BF906" t="str">
            <v>Internet</v>
          </cell>
          <cell r="BS906">
            <v>52353501</v>
          </cell>
          <cell r="BT906" t="str">
            <v>Internet</v>
          </cell>
        </row>
        <row r="907">
          <cell r="A907">
            <v>52353502</v>
          </cell>
          <cell r="B907" t="str">
            <v>Teléfono Local</v>
          </cell>
          <cell r="H907">
            <v>52353502</v>
          </cell>
          <cell r="I907" t="str">
            <v>Teléfono Local</v>
          </cell>
          <cell r="O907">
            <v>52353502</v>
          </cell>
          <cell r="P907" t="str">
            <v>Teléfono Local</v>
          </cell>
          <cell r="V907">
            <v>52353502</v>
          </cell>
          <cell r="W907" t="str">
            <v>Teléfono Local</v>
          </cell>
          <cell r="AC907">
            <v>52353502</v>
          </cell>
          <cell r="AD907" t="str">
            <v>Teléfono Local</v>
          </cell>
          <cell r="AJ907">
            <v>52353502</v>
          </cell>
          <cell r="AK907" t="str">
            <v>Teléfono Local</v>
          </cell>
          <cell r="AQ907">
            <v>52353502</v>
          </cell>
          <cell r="AR907" t="str">
            <v>Teléfono Local</v>
          </cell>
          <cell r="AX907">
            <v>52353502</v>
          </cell>
          <cell r="AY907" t="str">
            <v>Teléfono Local</v>
          </cell>
          <cell r="BE907">
            <v>52353502</v>
          </cell>
          <cell r="BF907" t="str">
            <v>Teléfono Local</v>
          </cell>
          <cell r="BS907">
            <v>52353502</v>
          </cell>
          <cell r="BT907" t="str">
            <v>Teléfono Local</v>
          </cell>
        </row>
        <row r="908">
          <cell r="A908">
            <v>52353503</v>
          </cell>
          <cell r="B908" t="str">
            <v>Teléfonos Huéspedes</v>
          </cell>
          <cell r="H908">
            <v>52353503</v>
          </cell>
          <cell r="I908" t="str">
            <v>Teléfonos Huéspedes</v>
          </cell>
          <cell r="O908">
            <v>52353503</v>
          </cell>
          <cell r="P908" t="str">
            <v>Teléfonos Huéspedes</v>
          </cell>
          <cell r="V908">
            <v>52353503</v>
          </cell>
          <cell r="W908" t="str">
            <v>Teléfonos Huéspedes</v>
          </cell>
          <cell r="AC908">
            <v>52353503</v>
          </cell>
          <cell r="AD908" t="str">
            <v>Teléfonos Huéspedes</v>
          </cell>
          <cell r="AJ908">
            <v>52353503</v>
          </cell>
          <cell r="AK908" t="str">
            <v>Teléfonos Huéspedes</v>
          </cell>
          <cell r="AQ908">
            <v>52353503</v>
          </cell>
          <cell r="AR908" t="str">
            <v>Teléfonos Huéspedes</v>
          </cell>
          <cell r="AX908">
            <v>52353503</v>
          </cell>
          <cell r="AY908" t="str">
            <v>Teléfonos Huéspedes</v>
          </cell>
          <cell r="BE908">
            <v>52353503</v>
          </cell>
          <cell r="BF908" t="str">
            <v>Teléfonos Huéspedes</v>
          </cell>
          <cell r="BS908">
            <v>52353503</v>
          </cell>
          <cell r="BT908" t="str">
            <v>Teléfonos Huéspedes</v>
          </cell>
        </row>
        <row r="909">
          <cell r="A909">
            <v>523540</v>
          </cell>
          <cell r="B909" t="str">
            <v>CORREOS, PORTES Y TELEGRA</v>
          </cell>
          <cell r="H909">
            <v>523540</v>
          </cell>
          <cell r="I909" t="str">
            <v>CORREOS, PORTES Y TELEGRA</v>
          </cell>
          <cell r="O909">
            <v>523540</v>
          </cell>
          <cell r="P909" t="str">
            <v>CORREOS, PORTES Y TELEGRA</v>
          </cell>
          <cell r="V909">
            <v>523540</v>
          </cell>
          <cell r="W909" t="str">
            <v>CORREOS, PORTES Y TELEGRA</v>
          </cell>
          <cell r="AC909">
            <v>523540</v>
          </cell>
          <cell r="AD909" t="str">
            <v>CORREOS, PORTES Y TELEGRA</v>
          </cell>
          <cell r="AJ909">
            <v>523540</v>
          </cell>
          <cell r="AK909" t="str">
            <v>CORREOS, PORTES Y TELEGRA</v>
          </cell>
          <cell r="AQ909">
            <v>523540</v>
          </cell>
          <cell r="AR909" t="str">
            <v>CORREOS, PORTES Y TELEGRA</v>
          </cell>
          <cell r="AX909">
            <v>523540</v>
          </cell>
          <cell r="AY909" t="str">
            <v>CORREOS, PORTES Y TELEGRA</v>
          </cell>
          <cell r="BE909">
            <v>523540</v>
          </cell>
          <cell r="BF909" t="str">
            <v>CORREOS, PORTES Y TELEGRA</v>
          </cell>
          <cell r="BS909">
            <v>523540</v>
          </cell>
          <cell r="BT909" t="str">
            <v>CORREOS, PORTES Y TELEGRA</v>
          </cell>
        </row>
        <row r="910">
          <cell r="A910">
            <v>523550</v>
          </cell>
          <cell r="B910" t="str">
            <v>TRANSPORTE FLETES Y ACARR</v>
          </cell>
          <cell r="H910">
            <v>523550</v>
          </cell>
          <cell r="I910" t="str">
            <v>TRANSPORTE FLETES Y ACARR</v>
          </cell>
          <cell r="O910">
            <v>523550</v>
          </cell>
          <cell r="P910" t="str">
            <v>TRANSPORTE FLETES Y ACARR</v>
          </cell>
          <cell r="V910">
            <v>523550</v>
          </cell>
          <cell r="W910" t="str">
            <v>TRANSPORTE FLETES Y ACARR</v>
          </cell>
          <cell r="AC910">
            <v>523550</v>
          </cell>
          <cell r="AD910" t="str">
            <v>TRANSPORTE FLETES Y ACARR</v>
          </cell>
          <cell r="AJ910">
            <v>523550</v>
          </cell>
          <cell r="AK910" t="str">
            <v>TRANSPORTE FLETES Y ACARR</v>
          </cell>
          <cell r="AQ910">
            <v>523550</v>
          </cell>
          <cell r="AR910" t="str">
            <v>TRANSPORTE FLETES Y ACARR</v>
          </cell>
          <cell r="AX910">
            <v>523550</v>
          </cell>
          <cell r="AY910" t="str">
            <v>TRANSPORTE FLETES Y ACARR</v>
          </cell>
          <cell r="BE910">
            <v>523550</v>
          </cell>
          <cell r="BF910" t="str">
            <v>TRANSPORTE FLETES Y ACARR</v>
          </cell>
          <cell r="BS910">
            <v>523550</v>
          </cell>
          <cell r="BT910" t="str">
            <v>TRANSPORTE FLETES Y ACARR</v>
          </cell>
        </row>
        <row r="911">
          <cell r="A911">
            <v>523555</v>
          </cell>
          <cell r="B911" t="str">
            <v>GAS</v>
          </cell>
          <cell r="H911">
            <v>523555</v>
          </cell>
          <cell r="I911" t="str">
            <v>GAS</v>
          </cell>
          <cell r="O911">
            <v>523555</v>
          </cell>
          <cell r="P911" t="str">
            <v>GAS</v>
          </cell>
          <cell r="V911">
            <v>523555</v>
          </cell>
          <cell r="W911" t="str">
            <v>GAS</v>
          </cell>
          <cell r="AC911">
            <v>523555</v>
          </cell>
          <cell r="AD911" t="str">
            <v>GAS</v>
          </cell>
          <cell r="AJ911">
            <v>523555</v>
          </cell>
          <cell r="AK911" t="str">
            <v>GAS</v>
          </cell>
          <cell r="AQ911">
            <v>523555</v>
          </cell>
          <cell r="AR911" t="str">
            <v>GAS</v>
          </cell>
          <cell r="AX911">
            <v>523555</v>
          </cell>
          <cell r="AY911" t="str">
            <v>GAS</v>
          </cell>
          <cell r="BE911">
            <v>523555</v>
          </cell>
          <cell r="BF911" t="str">
            <v>GAS</v>
          </cell>
          <cell r="BS911">
            <v>523555</v>
          </cell>
          <cell r="BT911" t="str">
            <v>GAS</v>
          </cell>
        </row>
        <row r="912">
          <cell r="A912">
            <v>523560</v>
          </cell>
          <cell r="B912" t="str">
            <v>PUBLICIDAD PROPAGANDA Y P</v>
          </cell>
          <cell r="H912">
            <v>523560</v>
          </cell>
          <cell r="I912" t="str">
            <v>PUBLICIDAD PROPAGANDA Y P</v>
          </cell>
          <cell r="O912">
            <v>523560</v>
          </cell>
          <cell r="P912" t="str">
            <v>PUBLICIDAD PROPAGANDA Y P</v>
          </cell>
          <cell r="V912">
            <v>523560</v>
          </cell>
          <cell r="W912" t="str">
            <v>PUBLICIDAD PROPAGANDA Y P</v>
          </cell>
          <cell r="AC912">
            <v>523560</v>
          </cell>
          <cell r="AD912" t="str">
            <v>PUBLICIDAD PROPAGANDA Y P</v>
          </cell>
          <cell r="AJ912">
            <v>523560</v>
          </cell>
          <cell r="AK912" t="str">
            <v>PUBLICIDAD PROPAGANDA Y P</v>
          </cell>
          <cell r="AQ912">
            <v>523560</v>
          </cell>
          <cell r="AR912" t="str">
            <v>PUBLICIDAD PROPAGANDA Y P</v>
          </cell>
          <cell r="AX912">
            <v>523560</v>
          </cell>
          <cell r="AY912" t="str">
            <v>PUBLICIDAD PROPAGANDA Y P</v>
          </cell>
          <cell r="BE912">
            <v>523560</v>
          </cell>
          <cell r="BF912" t="str">
            <v>PUBLICIDAD PROPAGANDA Y P</v>
          </cell>
          <cell r="BS912">
            <v>523560</v>
          </cell>
          <cell r="BT912" t="str">
            <v>PUBLICIDAD PROPAGANDA Y P</v>
          </cell>
        </row>
        <row r="913">
          <cell r="A913">
            <v>523595</v>
          </cell>
          <cell r="B913" t="str">
            <v>OTROS</v>
          </cell>
          <cell r="H913">
            <v>523595</v>
          </cell>
          <cell r="I913" t="str">
            <v>OTROS</v>
          </cell>
          <cell r="O913">
            <v>523595</v>
          </cell>
          <cell r="P913" t="str">
            <v>OTROS</v>
          </cell>
          <cell r="V913">
            <v>523595</v>
          </cell>
          <cell r="W913" t="str">
            <v>OTROS</v>
          </cell>
          <cell r="AC913">
            <v>523595</v>
          </cell>
          <cell r="AD913" t="str">
            <v>OTROS</v>
          </cell>
          <cell r="AJ913">
            <v>523595</v>
          </cell>
          <cell r="AK913" t="str">
            <v>OTROS</v>
          </cell>
          <cell r="AQ913">
            <v>523595</v>
          </cell>
          <cell r="AR913" t="str">
            <v>OTROS</v>
          </cell>
          <cell r="AX913">
            <v>523595</v>
          </cell>
          <cell r="AY913" t="str">
            <v>OTROS</v>
          </cell>
          <cell r="BE913">
            <v>523595</v>
          </cell>
          <cell r="BF913" t="str">
            <v>OTROS</v>
          </cell>
          <cell r="BS913">
            <v>523595</v>
          </cell>
          <cell r="BT913" t="str">
            <v>OTROS</v>
          </cell>
        </row>
        <row r="914">
          <cell r="A914">
            <v>52359501</v>
          </cell>
          <cell r="B914" t="str">
            <v>Lavado Externo</v>
          </cell>
          <cell r="H914">
            <v>52359501</v>
          </cell>
          <cell r="I914" t="str">
            <v>Lavado Externo</v>
          </cell>
          <cell r="O914">
            <v>52359501</v>
          </cell>
          <cell r="P914" t="str">
            <v>Lavado Externo</v>
          </cell>
          <cell r="V914">
            <v>52359501</v>
          </cell>
          <cell r="W914" t="str">
            <v>Lavado Externo</v>
          </cell>
          <cell r="AC914">
            <v>52359501</v>
          </cell>
          <cell r="AD914" t="str">
            <v>Lavado Externo</v>
          </cell>
          <cell r="AJ914">
            <v>52359501</v>
          </cell>
          <cell r="AK914" t="str">
            <v>Lavado Externo</v>
          </cell>
          <cell r="AQ914">
            <v>52359501</v>
          </cell>
          <cell r="AR914" t="str">
            <v>Lavado Externo</v>
          </cell>
          <cell r="AX914">
            <v>52359501</v>
          </cell>
          <cell r="AY914" t="str">
            <v>Lavado Externo</v>
          </cell>
          <cell r="BE914">
            <v>52359501</v>
          </cell>
          <cell r="BF914" t="str">
            <v>Lavado Externo</v>
          </cell>
          <cell r="BS914">
            <v>52359501</v>
          </cell>
          <cell r="BT914" t="str">
            <v>Lavado Externo</v>
          </cell>
        </row>
        <row r="915">
          <cell r="A915">
            <v>52359502</v>
          </cell>
          <cell r="B915" t="str">
            <v>Lavandería</v>
          </cell>
          <cell r="H915">
            <v>52359502</v>
          </cell>
          <cell r="I915" t="str">
            <v>Lavandería</v>
          </cell>
          <cell r="O915">
            <v>52359502</v>
          </cell>
          <cell r="P915" t="str">
            <v>Lavandería</v>
          </cell>
          <cell r="V915">
            <v>52359502</v>
          </cell>
          <cell r="W915" t="str">
            <v>Lavandería</v>
          </cell>
          <cell r="AC915">
            <v>52359502</v>
          </cell>
          <cell r="AD915" t="str">
            <v>Lavandería</v>
          </cell>
          <cell r="AJ915">
            <v>52359502</v>
          </cell>
          <cell r="AK915" t="str">
            <v>Lavandería</v>
          </cell>
          <cell r="AQ915">
            <v>52359502</v>
          </cell>
          <cell r="AR915" t="str">
            <v>Lavandería</v>
          </cell>
          <cell r="AX915">
            <v>52359502</v>
          </cell>
          <cell r="AY915" t="str">
            <v>Lavandería</v>
          </cell>
          <cell r="BE915">
            <v>52359502</v>
          </cell>
          <cell r="BF915" t="str">
            <v>Lavandería</v>
          </cell>
          <cell r="BS915">
            <v>52359502</v>
          </cell>
          <cell r="BT915" t="str">
            <v>Lavandería</v>
          </cell>
        </row>
        <row r="916">
          <cell r="A916">
            <v>52359503</v>
          </cell>
          <cell r="B916" t="str">
            <v>Servicios Médicos</v>
          </cell>
          <cell r="H916">
            <v>52359503</v>
          </cell>
          <cell r="I916" t="str">
            <v>Servicios Médicos</v>
          </cell>
          <cell r="O916">
            <v>52359503</v>
          </cell>
          <cell r="P916" t="str">
            <v>Servicios Médicos</v>
          </cell>
          <cell r="V916">
            <v>52359503</v>
          </cell>
          <cell r="W916" t="str">
            <v>Servicios Médicos</v>
          </cell>
          <cell r="AC916">
            <v>52359503</v>
          </cell>
          <cell r="AD916" t="str">
            <v>Servicios Médicos</v>
          </cell>
          <cell r="AJ916">
            <v>52359503</v>
          </cell>
          <cell r="AK916" t="str">
            <v>Servicios Médicos</v>
          </cell>
          <cell r="AQ916">
            <v>52359503</v>
          </cell>
          <cell r="AR916" t="str">
            <v>Servicios Médicos</v>
          </cell>
          <cell r="AX916">
            <v>52359503</v>
          </cell>
          <cell r="AY916" t="str">
            <v>Servicios Médicos</v>
          </cell>
          <cell r="BE916">
            <v>52359503</v>
          </cell>
          <cell r="BF916" t="str">
            <v>Servicios Médicos</v>
          </cell>
          <cell r="BS916">
            <v>52359503</v>
          </cell>
          <cell r="BT916" t="str">
            <v>Servicios Médicos</v>
          </cell>
        </row>
        <row r="917">
          <cell r="A917">
            <v>52359504</v>
          </cell>
          <cell r="B917" t="str">
            <v>No Usar - Servicio de Ase</v>
          </cell>
          <cell r="H917">
            <v>52359504</v>
          </cell>
          <cell r="I917" t="str">
            <v>No Usar - Servicio de Ase</v>
          </cell>
          <cell r="O917">
            <v>52359504</v>
          </cell>
          <cell r="P917" t="str">
            <v>No Usar - Servicio de Ase</v>
          </cell>
          <cell r="V917">
            <v>52359504</v>
          </cell>
          <cell r="W917" t="str">
            <v>No Usar - Servicio de Ase</v>
          </cell>
          <cell r="AC917">
            <v>52359504</v>
          </cell>
          <cell r="AD917" t="str">
            <v>No Usar - Servicio de Ase</v>
          </cell>
          <cell r="AJ917">
            <v>52359504</v>
          </cell>
          <cell r="AK917" t="str">
            <v>No Usar - Servicio de Ase</v>
          </cell>
          <cell r="AQ917">
            <v>52359504</v>
          </cell>
          <cell r="AR917" t="str">
            <v>No Usar - Servicio de Ase</v>
          </cell>
          <cell r="AX917">
            <v>52359504</v>
          </cell>
          <cell r="AY917" t="str">
            <v>No Usar - Servicio de Ase</v>
          </cell>
          <cell r="BE917">
            <v>52359504</v>
          </cell>
          <cell r="BF917" t="str">
            <v>No Usar - Servicio de Ase</v>
          </cell>
          <cell r="BS917">
            <v>52359504</v>
          </cell>
          <cell r="BT917" t="str">
            <v>No Usar - Servicio de Ase</v>
          </cell>
        </row>
        <row r="918">
          <cell r="A918">
            <v>52359505</v>
          </cell>
          <cell r="B918" t="str">
            <v>Fotografias y Postales</v>
          </cell>
          <cell r="H918">
            <v>52359505</v>
          </cell>
          <cell r="I918" t="str">
            <v>Fotografias y Postales</v>
          </cell>
          <cell r="O918">
            <v>52359505</v>
          </cell>
          <cell r="P918" t="str">
            <v>Fotografias y Postales</v>
          </cell>
          <cell r="V918">
            <v>52359505</v>
          </cell>
          <cell r="W918" t="str">
            <v>Fotografias y Postales</v>
          </cell>
          <cell r="AC918">
            <v>52359505</v>
          </cell>
          <cell r="AD918" t="str">
            <v>Fotografias y Postales</v>
          </cell>
          <cell r="AJ918">
            <v>52359505</v>
          </cell>
          <cell r="AK918" t="str">
            <v>Fotografias y Postales</v>
          </cell>
          <cell r="AQ918">
            <v>52359505</v>
          </cell>
          <cell r="AR918" t="str">
            <v>Fotografias y Postales</v>
          </cell>
          <cell r="AX918">
            <v>52359505</v>
          </cell>
          <cell r="AY918" t="str">
            <v>Fotografias y Postales</v>
          </cell>
          <cell r="BE918">
            <v>52359505</v>
          </cell>
          <cell r="BF918" t="str">
            <v>Fotografias y Postales</v>
          </cell>
          <cell r="BS918">
            <v>52359505</v>
          </cell>
          <cell r="BT918" t="str">
            <v>Fotografias y Postales</v>
          </cell>
        </row>
        <row r="919">
          <cell r="A919">
            <v>52359506</v>
          </cell>
          <cell r="B919" t="str">
            <v>No Usar Servicios Adminis</v>
          </cell>
          <cell r="H919">
            <v>52359506</v>
          </cell>
          <cell r="I919" t="str">
            <v>No Usar Servicios Adminis</v>
          </cell>
          <cell r="O919">
            <v>52359506</v>
          </cell>
          <cell r="P919" t="str">
            <v>No Usar Servicios Adminis</v>
          </cell>
          <cell r="V919">
            <v>52359506</v>
          </cell>
          <cell r="W919" t="str">
            <v>No Usar Servicios Adminis</v>
          </cell>
          <cell r="AC919">
            <v>52359506</v>
          </cell>
          <cell r="AD919" t="str">
            <v>No Usar Servicios Adminis</v>
          </cell>
          <cell r="AJ919">
            <v>52359506</v>
          </cell>
          <cell r="AK919" t="str">
            <v>No Usar Servicios Adminis</v>
          </cell>
          <cell r="AQ919">
            <v>52359506</v>
          </cell>
          <cell r="AR919" t="str">
            <v>No Usar Servicios Adminis</v>
          </cell>
          <cell r="AX919">
            <v>52359506</v>
          </cell>
          <cell r="AY919" t="str">
            <v>No Usar Servicios Adminis</v>
          </cell>
          <cell r="BE919">
            <v>52359506</v>
          </cell>
          <cell r="BF919" t="str">
            <v>No Usar Servicios Adminis</v>
          </cell>
          <cell r="BS919">
            <v>52359506</v>
          </cell>
          <cell r="BT919" t="str">
            <v>No Usar Servicios Adminis</v>
          </cell>
        </row>
        <row r="920">
          <cell r="A920">
            <v>52359507</v>
          </cell>
          <cell r="B920" t="str">
            <v>Otros - Servicio de Masaj</v>
          </cell>
          <cell r="H920">
            <v>52359507</v>
          </cell>
          <cell r="I920" t="str">
            <v>Otros - Servicio de Masaj</v>
          </cell>
          <cell r="O920">
            <v>52359507</v>
          </cell>
          <cell r="P920" t="str">
            <v>Otros - Servicio de Masaj</v>
          </cell>
          <cell r="V920">
            <v>52359507</v>
          </cell>
          <cell r="W920" t="str">
            <v>Otros - Servicio de Masaj</v>
          </cell>
          <cell r="AC920">
            <v>52359507</v>
          </cell>
          <cell r="AD920" t="str">
            <v>Otros - Servicio de Masaj</v>
          </cell>
          <cell r="AJ920">
            <v>52359507</v>
          </cell>
          <cell r="AK920" t="str">
            <v>Otros - Servicio de Masaj</v>
          </cell>
          <cell r="AQ920">
            <v>52359507</v>
          </cell>
          <cell r="AR920" t="str">
            <v>Otros - Servicio de Masaj</v>
          </cell>
          <cell r="AX920">
            <v>52359507</v>
          </cell>
          <cell r="AY920" t="str">
            <v>Otros - Servicio de Masaj</v>
          </cell>
          <cell r="BE920">
            <v>52359507</v>
          </cell>
          <cell r="BF920" t="str">
            <v>Otros - Servicio de Masaj</v>
          </cell>
          <cell r="BS920">
            <v>52359507</v>
          </cell>
          <cell r="BT920" t="str">
            <v>Otros - Servicio de Masaj</v>
          </cell>
        </row>
        <row r="921">
          <cell r="A921">
            <v>52359508</v>
          </cell>
          <cell r="B921" t="str">
            <v>Manteniemiento de Jardine</v>
          </cell>
          <cell r="H921">
            <v>52359508</v>
          </cell>
          <cell r="I921" t="str">
            <v>Manteniemiento de Jardine</v>
          </cell>
          <cell r="O921">
            <v>52359508</v>
          </cell>
          <cell r="P921" t="str">
            <v>Manteniemiento de Jardine</v>
          </cell>
          <cell r="V921">
            <v>52359508</v>
          </cell>
          <cell r="W921" t="str">
            <v>Manteniemiento de Jardine</v>
          </cell>
          <cell r="AC921">
            <v>52359508</v>
          </cell>
          <cell r="AD921" t="str">
            <v>Manteniemiento de Jardine</v>
          </cell>
          <cell r="AJ921">
            <v>52359508</v>
          </cell>
          <cell r="AK921" t="str">
            <v>Manteniemiento de Jardine</v>
          </cell>
          <cell r="AQ921">
            <v>52359508</v>
          </cell>
          <cell r="AR921" t="str">
            <v>Manteniemiento de Jardine</v>
          </cell>
          <cell r="AX921">
            <v>52359508</v>
          </cell>
          <cell r="AY921" t="str">
            <v>Manteniemiento de Jardine</v>
          </cell>
          <cell r="BE921">
            <v>52359508</v>
          </cell>
          <cell r="BF921" t="str">
            <v>Manteniemiento de Jardine</v>
          </cell>
          <cell r="BS921">
            <v>52359508</v>
          </cell>
          <cell r="BT921" t="str">
            <v>Manteniemiento de Jardine</v>
          </cell>
        </row>
        <row r="922">
          <cell r="A922">
            <v>5255</v>
          </cell>
          <cell r="B922" t="str">
            <v>GASTOS DE VIAJE</v>
          </cell>
          <cell r="H922">
            <v>5255</v>
          </cell>
          <cell r="I922" t="str">
            <v>GASTOS DE VIAJE</v>
          </cell>
          <cell r="O922">
            <v>5255</v>
          </cell>
          <cell r="P922" t="str">
            <v>GASTOS DE VIAJE</v>
          </cell>
          <cell r="V922">
            <v>5255</v>
          </cell>
          <cell r="W922" t="str">
            <v>GASTOS DE VIAJE</v>
          </cell>
          <cell r="AC922">
            <v>5255</v>
          </cell>
          <cell r="AD922" t="str">
            <v>GASTOS DE VIAJE</v>
          </cell>
          <cell r="AJ922">
            <v>5255</v>
          </cell>
          <cell r="AK922" t="str">
            <v>GASTOS DE VIAJE</v>
          </cell>
          <cell r="AQ922">
            <v>5255</v>
          </cell>
          <cell r="AR922" t="str">
            <v>GASTOS DE VIAJE</v>
          </cell>
          <cell r="AX922">
            <v>5255</v>
          </cell>
          <cell r="AY922" t="str">
            <v>GASTOS DE VIAJE</v>
          </cell>
          <cell r="BE922">
            <v>5255</v>
          </cell>
          <cell r="BF922" t="str">
            <v>GASTOS DE VIAJE</v>
          </cell>
          <cell r="BS922">
            <v>5255</v>
          </cell>
          <cell r="BT922" t="str">
            <v>GASTOS DE VIAJE</v>
          </cell>
        </row>
        <row r="923">
          <cell r="A923">
            <v>525505</v>
          </cell>
          <cell r="B923" t="str">
            <v>ALOJAMIENTO Y MANUTENCION</v>
          </cell>
          <cell r="H923">
            <v>525505</v>
          </cell>
          <cell r="I923" t="str">
            <v>ALOJAMIENTO Y MANUTENCION</v>
          </cell>
          <cell r="O923">
            <v>525505</v>
          </cell>
          <cell r="P923" t="str">
            <v>ALOJAMIENTO Y MANUTENCION</v>
          </cell>
          <cell r="V923">
            <v>525505</v>
          </cell>
          <cell r="W923" t="str">
            <v>ALOJAMIENTO Y MANUTENCION</v>
          </cell>
          <cell r="AC923">
            <v>525505</v>
          </cell>
          <cell r="AD923" t="str">
            <v>ALOJAMIENTO Y MANUTENCION</v>
          </cell>
          <cell r="AJ923">
            <v>525505</v>
          </cell>
          <cell r="AK923" t="str">
            <v>ALOJAMIENTO Y MANUTENCION</v>
          </cell>
          <cell r="AQ923">
            <v>525505</v>
          </cell>
          <cell r="AR923" t="str">
            <v>ALOJAMIENTO Y MANUTENCION</v>
          </cell>
          <cell r="AX923">
            <v>525505</v>
          </cell>
          <cell r="AY923" t="str">
            <v>ALOJAMIENTO Y MANUTENCION</v>
          </cell>
          <cell r="BE923">
            <v>525505</v>
          </cell>
          <cell r="BF923" t="str">
            <v>ALOJAMIENTO Y MANUTENCION</v>
          </cell>
          <cell r="BS923">
            <v>525505</v>
          </cell>
          <cell r="BT923" t="str">
            <v>ALOJAMIENTO Y MANUTENCION</v>
          </cell>
        </row>
        <row r="924">
          <cell r="A924">
            <v>525515</v>
          </cell>
          <cell r="B924" t="str">
            <v>PASAJE AEREOS</v>
          </cell>
          <cell r="H924">
            <v>525515</v>
          </cell>
          <cell r="I924" t="str">
            <v>PASAJE AEREOS</v>
          </cell>
          <cell r="O924">
            <v>525515</v>
          </cell>
          <cell r="P924" t="str">
            <v>PASAJE AEREOS</v>
          </cell>
          <cell r="V924">
            <v>525515</v>
          </cell>
          <cell r="W924" t="str">
            <v>PASAJE AEREOS</v>
          </cell>
          <cell r="AC924">
            <v>525515</v>
          </cell>
          <cell r="AD924" t="str">
            <v>PASAJE AEREOS</v>
          </cell>
          <cell r="AJ924">
            <v>525515</v>
          </cell>
          <cell r="AK924" t="str">
            <v>PASAJE AEREOS</v>
          </cell>
          <cell r="AQ924">
            <v>525515</v>
          </cell>
          <cell r="AR924" t="str">
            <v>PASAJE AEREOS</v>
          </cell>
          <cell r="AX924">
            <v>525515</v>
          </cell>
          <cell r="AY924" t="str">
            <v>PASAJE AEREOS</v>
          </cell>
          <cell r="BE924">
            <v>525515</v>
          </cell>
          <cell r="BF924" t="str">
            <v>PASAJE AEREOS</v>
          </cell>
          <cell r="BS924">
            <v>525515</v>
          </cell>
          <cell r="BT924" t="str">
            <v>PASAJE AEREOS</v>
          </cell>
        </row>
        <row r="925">
          <cell r="A925">
            <v>5265</v>
          </cell>
          <cell r="B925" t="str">
            <v>AMORTIZACIONES</v>
          </cell>
          <cell r="H925">
            <v>5265</v>
          </cell>
          <cell r="I925" t="str">
            <v>AMORTIZACIONES</v>
          </cell>
          <cell r="O925">
            <v>5265</v>
          </cell>
          <cell r="P925" t="str">
            <v>AMORTIZACIONES</v>
          </cell>
          <cell r="V925">
            <v>5265</v>
          </cell>
          <cell r="W925" t="str">
            <v>AMORTIZACIONES</v>
          </cell>
          <cell r="AC925">
            <v>5265</v>
          </cell>
          <cell r="AD925" t="str">
            <v>AMORTIZACIONES</v>
          </cell>
          <cell r="AJ925">
            <v>5265</v>
          </cell>
          <cell r="AK925" t="str">
            <v>AMORTIZACIONES</v>
          </cell>
          <cell r="AQ925">
            <v>5265</v>
          </cell>
          <cell r="AR925" t="str">
            <v>AMORTIZACIONES</v>
          </cell>
          <cell r="AX925">
            <v>5265</v>
          </cell>
          <cell r="AY925" t="str">
            <v>AMORTIZACIONES</v>
          </cell>
          <cell r="BE925">
            <v>5265</v>
          </cell>
          <cell r="BF925" t="str">
            <v>AMORTIZACIONES</v>
          </cell>
          <cell r="BS925">
            <v>5265</v>
          </cell>
          <cell r="BT925" t="str">
            <v>AMORTIZACIONES</v>
          </cell>
        </row>
        <row r="926">
          <cell r="A926">
            <v>526515</v>
          </cell>
          <cell r="B926" t="str">
            <v>CARGOS DIFERIDOS</v>
          </cell>
          <cell r="H926">
            <v>526515</v>
          </cell>
          <cell r="I926" t="str">
            <v>CARGOS DIFERIDOS</v>
          </cell>
          <cell r="O926">
            <v>526515</v>
          </cell>
          <cell r="P926" t="str">
            <v>CARGOS DIFERIDOS</v>
          </cell>
          <cell r="V926">
            <v>526515</v>
          </cell>
          <cell r="W926" t="str">
            <v>CARGOS DIFERIDOS</v>
          </cell>
          <cell r="AC926">
            <v>526515</v>
          </cell>
          <cell r="AD926" t="str">
            <v>CARGOS DIFERIDOS</v>
          </cell>
          <cell r="AJ926">
            <v>526515</v>
          </cell>
          <cell r="AK926" t="str">
            <v>CARGOS DIFERIDOS</v>
          </cell>
          <cell r="AQ926">
            <v>526515</v>
          </cell>
          <cell r="AR926" t="str">
            <v>CARGOS DIFERIDOS</v>
          </cell>
          <cell r="AX926">
            <v>526515</v>
          </cell>
          <cell r="AY926" t="str">
            <v>CARGOS DIFERIDOS</v>
          </cell>
          <cell r="BE926">
            <v>526515</v>
          </cell>
          <cell r="BF926" t="str">
            <v>CARGOS DIFERIDOS</v>
          </cell>
          <cell r="BS926">
            <v>526515</v>
          </cell>
          <cell r="BT926" t="str">
            <v>CARGOS DIFERIDOS</v>
          </cell>
        </row>
        <row r="927">
          <cell r="A927">
            <v>52651501</v>
          </cell>
          <cell r="B927" t="str">
            <v>Elementos de Ropería y Le</v>
          </cell>
          <cell r="H927">
            <v>52651501</v>
          </cell>
          <cell r="I927" t="str">
            <v>Elementos de Ropería y Le</v>
          </cell>
          <cell r="O927">
            <v>52651501</v>
          </cell>
          <cell r="P927" t="str">
            <v>Elementos de Ropería y Le</v>
          </cell>
          <cell r="V927">
            <v>52651501</v>
          </cell>
          <cell r="W927" t="str">
            <v>Elementos de Ropería y Le</v>
          </cell>
          <cell r="AC927">
            <v>52651501</v>
          </cell>
          <cell r="AD927" t="str">
            <v>Elementos de Ropería y Le</v>
          </cell>
          <cell r="AJ927">
            <v>52651501</v>
          </cell>
          <cell r="AK927" t="str">
            <v>Elementos de Ropería y Le</v>
          </cell>
          <cell r="AQ927">
            <v>52651501</v>
          </cell>
          <cell r="AR927" t="str">
            <v>Elementos de Ropería y Le</v>
          </cell>
          <cell r="AX927">
            <v>52651501</v>
          </cell>
          <cell r="AY927" t="str">
            <v>Elementos de Ropería y Le</v>
          </cell>
          <cell r="BE927">
            <v>52651501</v>
          </cell>
          <cell r="BF927" t="str">
            <v>Elementos de Ropería y Le</v>
          </cell>
          <cell r="BS927">
            <v>52651501</v>
          </cell>
          <cell r="BT927" t="str">
            <v>Elementos de Ropería y Le</v>
          </cell>
        </row>
        <row r="928">
          <cell r="A928">
            <v>52651502</v>
          </cell>
          <cell r="B928" t="str">
            <v>Loza y Cristalería</v>
          </cell>
          <cell r="H928">
            <v>52651502</v>
          </cell>
          <cell r="I928" t="str">
            <v>Loza y Cristalería</v>
          </cell>
          <cell r="O928">
            <v>52651502</v>
          </cell>
          <cell r="P928" t="str">
            <v>Loza y Cristalería</v>
          </cell>
          <cell r="V928">
            <v>52651502</v>
          </cell>
          <cell r="W928" t="str">
            <v>Loza y Cristalería</v>
          </cell>
          <cell r="AC928">
            <v>52651502</v>
          </cell>
          <cell r="AD928" t="str">
            <v>Loza y Cristalería</v>
          </cell>
          <cell r="AJ928">
            <v>52651502</v>
          </cell>
          <cell r="AK928" t="str">
            <v>Loza y Cristalería</v>
          </cell>
          <cell r="AQ928">
            <v>52651502</v>
          </cell>
          <cell r="AR928" t="str">
            <v>Loza y Cristalería</v>
          </cell>
          <cell r="AX928">
            <v>52651502</v>
          </cell>
          <cell r="AY928" t="str">
            <v>Loza y Cristalería</v>
          </cell>
          <cell r="BE928">
            <v>52651502</v>
          </cell>
          <cell r="BF928" t="str">
            <v>Loza y Cristalería</v>
          </cell>
          <cell r="BS928">
            <v>52651502</v>
          </cell>
          <cell r="BT928" t="str">
            <v>Loza y Cristalería</v>
          </cell>
        </row>
        <row r="929">
          <cell r="A929">
            <v>52651503</v>
          </cell>
          <cell r="B929" t="str">
            <v>Cristalería</v>
          </cell>
          <cell r="H929">
            <v>52651503</v>
          </cell>
          <cell r="I929" t="str">
            <v>Cristalería</v>
          </cell>
          <cell r="O929">
            <v>52651503</v>
          </cell>
          <cell r="P929" t="str">
            <v>Cristalería</v>
          </cell>
          <cell r="V929">
            <v>52651503</v>
          </cell>
          <cell r="W929" t="str">
            <v>Cristalería</v>
          </cell>
          <cell r="AC929">
            <v>52651503</v>
          </cell>
          <cell r="AD929" t="str">
            <v>Cristalería</v>
          </cell>
          <cell r="AJ929">
            <v>52651503</v>
          </cell>
          <cell r="AK929" t="str">
            <v>Cristalería</v>
          </cell>
          <cell r="AQ929">
            <v>52651503</v>
          </cell>
          <cell r="AR929" t="str">
            <v>Cristalería</v>
          </cell>
          <cell r="AX929">
            <v>52651503</v>
          </cell>
          <cell r="AY929" t="str">
            <v>Cristalería</v>
          </cell>
          <cell r="BE929">
            <v>52651503</v>
          </cell>
          <cell r="BF929" t="str">
            <v>Cristalería</v>
          </cell>
          <cell r="BS929">
            <v>52651503</v>
          </cell>
          <cell r="BT929" t="str">
            <v>Cristalería</v>
          </cell>
        </row>
        <row r="930">
          <cell r="A930">
            <v>52651504</v>
          </cell>
          <cell r="B930" t="str">
            <v>Platería</v>
          </cell>
          <cell r="H930">
            <v>52651504</v>
          </cell>
          <cell r="I930" t="str">
            <v>Platería</v>
          </cell>
          <cell r="O930">
            <v>52651504</v>
          </cell>
          <cell r="P930" t="str">
            <v>Platería</v>
          </cell>
          <cell r="V930">
            <v>52651504</v>
          </cell>
          <cell r="W930" t="str">
            <v>Platería</v>
          </cell>
          <cell r="AC930">
            <v>52651504</v>
          </cell>
          <cell r="AD930" t="str">
            <v>Platería</v>
          </cell>
          <cell r="AJ930">
            <v>52651504</v>
          </cell>
          <cell r="AK930" t="str">
            <v>Platería</v>
          </cell>
          <cell r="AQ930">
            <v>52651504</v>
          </cell>
          <cell r="AR930" t="str">
            <v>Platería</v>
          </cell>
          <cell r="AX930">
            <v>52651504</v>
          </cell>
          <cell r="AY930" t="str">
            <v>Platería</v>
          </cell>
          <cell r="BE930">
            <v>52651504</v>
          </cell>
          <cell r="BF930" t="str">
            <v>Platería</v>
          </cell>
          <cell r="BS930">
            <v>52651504</v>
          </cell>
          <cell r="BT930" t="str">
            <v>Platería</v>
          </cell>
        </row>
        <row r="931">
          <cell r="A931">
            <v>52651505</v>
          </cell>
          <cell r="B931" t="str">
            <v>Cubiertería</v>
          </cell>
          <cell r="H931">
            <v>52651505</v>
          </cell>
          <cell r="I931" t="str">
            <v>Cubiertería</v>
          </cell>
          <cell r="O931">
            <v>52651505</v>
          </cell>
          <cell r="P931" t="str">
            <v>Cubiertería</v>
          </cell>
          <cell r="V931">
            <v>52651505</v>
          </cell>
          <cell r="W931" t="str">
            <v>Cubiertería</v>
          </cell>
          <cell r="AC931">
            <v>52651505</v>
          </cell>
          <cell r="AD931" t="str">
            <v>Cubiertería</v>
          </cell>
          <cell r="AJ931">
            <v>52651505</v>
          </cell>
          <cell r="AK931" t="str">
            <v>Cubiertería</v>
          </cell>
          <cell r="AQ931">
            <v>52651505</v>
          </cell>
          <cell r="AR931" t="str">
            <v>Cubiertería</v>
          </cell>
          <cell r="AX931">
            <v>52651505</v>
          </cell>
          <cell r="AY931" t="str">
            <v>Cubiertería</v>
          </cell>
          <cell r="BE931">
            <v>52651505</v>
          </cell>
          <cell r="BF931" t="str">
            <v>Cubiertería</v>
          </cell>
          <cell r="BS931">
            <v>52651505</v>
          </cell>
          <cell r="BT931" t="str">
            <v>Cubiertería</v>
          </cell>
        </row>
        <row r="932">
          <cell r="A932">
            <v>52651506</v>
          </cell>
          <cell r="B932" t="str">
            <v>Implementos de Habitación</v>
          </cell>
          <cell r="H932">
            <v>52651506</v>
          </cell>
          <cell r="I932" t="str">
            <v>Implementos de Habitación</v>
          </cell>
          <cell r="O932">
            <v>52651506</v>
          </cell>
          <cell r="P932" t="str">
            <v>Implementos de Habitación</v>
          </cell>
          <cell r="V932">
            <v>52651506</v>
          </cell>
          <cell r="W932" t="str">
            <v>Implementos de Habitación</v>
          </cell>
          <cell r="AC932">
            <v>52651506</v>
          </cell>
          <cell r="AD932" t="str">
            <v>Implementos de Habitación</v>
          </cell>
          <cell r="AJ932">
            <v>52651506</v>
          </cell>
          <cell r="AK932" t="str">
            <v>Implementos de Habitación</v>
          </cell>
          <cell r="AQ932">
            <v>52651506</v>
          </cell>
          <cell r="AR932" t="str">
            <v>Implementos de Habitación</v>
          </cell>
          <cell r="AX932">
            <v>52651506</v>
          </cell>
          <cell r="AY932" t="str">
            <v>Implementos de Habitación</v>
          </cell>
          <cell r="BE932">
            <v>52651506</v>
          </cell>
          <cell r="BF932" t="str">
            <v>Implementos de Habitación</v>
          </cell>
          <cell r="BS932">
            <v>52651506</v>
          </cell>
          <cell r="BT932" t="str">
            <v>Implementos de Habitación</v>
          </cell>
        </row>
        <row r="933">
          <cell r="A933">
            <v>52651507</v>
          </cell>
          <cell r="B933" t="str">
            <v>Cortinas y Tapetes</v>
          </cell>
          <cell r="H933">
            <v>52651507</v>
          </cell>
          <cell r="I933" t="str">
            <v>Cortinas y Tapetes</v>
          </cell>
          <cell r="O933">
            <v>52651507</v>
          </cell>
          <cell r="P933" t="str">
            <v>Cortinas y Tapetes</v>
          </cell>
          <cell r="V933">
            <v>52651507</v>
          </cell>
          <cell r="W933" t="str">
            <v>Cortinas y Tapetes</v>
          </cell>
          <cell r="AC933">
            <v>52651507</v>
          </cell>
          <cell r="AD933" t="str">
            <v>Cortinas y Tapetes</v>
          </cell>
          <cell r="AJ933">
            <v>52651507</v>
          </cell>
          <cell r="AK933" t="str">
            <v>Cortinas y Tapetes</v>
          </cell>
          <cell r="AQ933">
            <v>52651507</v>
          </cell>
          <cell r="AR933" t="str">
            <v>Cortinas y Tapetes</v>
          </cell>
          <cell r="AX933">
            <v>52651507</v>
          </cell>
          <cell r="AY933" t="str">
            <v>Cortinas y Tapetes</v>
          </cell>
          <cell r="BE933">
            <v>52651507</v>
          </cell>
          <cell r="BF933" t="str">
            <v>Cortinas y Tapetes</v>
          </cell>
          <cell r="BS933">
            <v>52651507</v>
          </cell>
          <cell r="BT933" t="str">
            <v>Cortinas y Tapetes</v>
          </cell>
        </row>
        <row r="934">
          <cell r="A934">
            <v>52651508</v>
          </cell>
          <cell r="B934" t="str">
            <v>Teléfonos</v>
          </cell>
          <cell r="H934">
            <v>52651508</v>
          </cell>
          <cell r="I934" t="str">
            <v>Teléfonos</v>
          </cell>
          <cell r="O934">
            <v>52651508</v>
          </cell>
          <cell r="P934" t="str">
            <v>Teléfonos</v>
          </cell>
          <cell r="V934">
            <v>52651508</v>
          </cell>
          <cell r="W934" t="str">
            <v>Teléfonos</v>
          </cell>
          <cell r="AC934">
            <v>52651508</v>
          </cell>
          <cell r="AD934" t="str">
            <v>Teléfonos</v>
          </cell>
          <cell r="AJ934">
            <v>52651508</v>
          </cell>
          <cell r="AK934" t="str">
            <v>Teléfonos</v>
          </cell>
          <cell r="AQ934">
            <v>52651508</v>
          </cell>
          <cell r="AR934" t="str">
            <v>Teléfonos</v>
          </cell>
          <cell r="AX934">
            <v>52651508</v>
          </cell>
          <cell r="AY934" t="str">
            <v>Teléfonos</v>
          </cell>
          <cell r="BE934">
            <v>52651508</v>
          </cell>
          <cell r="BF934" t="str">
            <v>Teléfonos</v>
          </cell>
          <cell r="BS934">
            <v>52651508</v>
          </cell>
          <cell r="BT934" t="str">
            <v>Teléfonos</v>
          </cell>
        </row>
        <row r="935">
          <cell r="A935">
            <v>52651509</v>
          </cell>
          <cell r="B935" t="str">
            <v>Uniformes</v>
          </cell>
          <cell r="H935">
            <v>52651509</v>
          </cell>
          <cell r="I935" t="str">
            <v>Uniformes</v>
          </cell>
          <cell r="O935">
            <v>52651509</v>
          </cell>
          <cell r="P935" t="str">
            <v>Uniformes</v>
          </cell>
          <cell r="V935">
            <v>52651509</v>
          </cell>
          <cell r="W935" t="str">
            <v>Uniformes</v>
          </cell>
          <cell r="AC935">
            <v>52651509</v>
          </cell>
          <cell r="AD935" t="str">
            <v>Uniformes</v>
          </cell>
          <cell r="AJ935">
            <v>52651509</v>
          </cell>
          <cell r="AK935" t="str">
            <v>Uniformes</v>
          </cell>
          <cell r="AQ935">
            <v>52651509</v>
          </cell>
          <cell r="AR935" t="str">
            <v>Uniformes</v>
          </cell>
          <cell r="AX935">
            <v>52651509</v>
          </cell>
          <cell r="AY935" t="str">
            <v>Uniformes</v>
          </cell>
          <cell r="BE935">
            <v>52651509</v>
          </cell>
          <cell r="BF935" t="str">
            <v>Uniformes</v>
          </cell>
          <cell r="BS935">
            <v>52651509</v>
          </cell>
          <cell r="BT935" t="str">
            <v>Uniformes</v>
          </cell>
        </row>
        <row r="936">
          <cell r="A936">
            <v>52651510</v>
          </cell>
          <cell r="B936" t="str">
            <v>Otros - Implementos de Le</v>
          </cell>
          <cell r="H936">
            <v>52651510</v>
          </cell>
          <cell r="I936" t="str">
            <v>Otros - Implementos de Le</v>
          </cell>
          <cell r="O936">
            <v>52651510</v>
          </cell>
          <cell r="P936" t="str">
            <v>Otros - Implementos de Le</v>
          </cell>
          <cell r="V936">
            <v>52651510</v>
          </cell>
          <cell r="W936" t="str">
            <v>Otros - Implementos de Le</v>
          </cell>
          <cell r="AC936">
            <v>52651510</v>
          </cell>
          <cell r="AD936" t="str">
            <v>Otros - Implementos de Le</v>
          </cell>
          <cell r="AJ936">
            <v>52651510</v>
          </cell>
          <cell r="AK936" t="str">
            <v>Otros - Implementos de Le</v>
          </cell>
          <cell r="AQ936">
            <v>52651510</v>
          </cell>
          <cell r="AR936" t="str">
            <v>Otros - Implementos de Le</v>
          </cell>
          <cell r="AX936">
            <v>52651510</v>
          </cell>
          <cell r="AY936" t="str">
            <v>Otros - Implementos de Le</v>
          </cell>
          <cell r="BE936">
            <v>52651510</v>
          </cell>
          <cell r="BF936" t="str">
            <v>Otros - Implementos de Le</v>
          </cell>
          <cell r="BS936">
            <v>52651510</v>
          </cell>
          <cell r="BT936" t="str">
            <v>Otros - Implementos de Le</v>
          </cell>
        </row>
        <row r="937">
          <cell r="A937">
            <v>526595</v>
          </cell>
          <cell r="B937" t="str">
            <v>OTROS</v>
          </cell>
          <cell r="H937">
            <v>526595</v>
          </cell>
          <cell r="I937" t="str">
            <v>OTROS</v>
          </cell>
          <cell r="O937">
            <v>526595</v>
          </cell>
          <cell r="P937" t="str">
            <v>OTROS</v>
          </cell>
          <cell r="V937">
            <v>526595</v>
          </cell>
          <cell r="W937" t="str">
            <v>OTROS</v>
          </cell>
          <cell r="AC937">
            <v>526595</v>
          </cell>
          <cell r="AD937" t="str">
            <v>OTROS</v>
          </cell>
          <cell r="AJ937">
            <v>526595</v>
          </cell>
          <cell r="AK937" t="str">
            <v>OTROS</v>
          </cell>
          <cell r="AQ937">
            <v>526595</v>
          </cell>
          <cell r="AR937" t="str">
            <v>OTROS</v>
          </cell>
          <cell r="AX937">
            <v>526595</v>
          </cell>
          <cell r="AY937" t="str">
            <v>OTROS</v>
          </cell>
          <cell r="BE937">
            <v>526595</v>
          </cell>
          <cell r="BF937" t="str">
            <v>OTROS</v>
          </cell>
          <cell r="BS937">
            <v>526595</v>
          </cell>
          <cell r="BT937" t="str">
            <v>OTROS</v>
          </cell>
        </row>
        <row r="938">
          <cell r="A938">
            <v>5295</v>
          </cell>
          <cell r="B938" t="str">
            <v>DIVERSOS</v>
          </cell>
          <cell r="H938">
            <v>5295</v>
          </cell>
          <cell r="I938" t="str">
            <v>DIVERSOS</v>
          </cell>
          <cell r="O938">
            <v>5295</v>
          </cell>
          <cell r="P938" t="str">
            <v>DIVERSOS</v>
          </cell>
          <cell r="V938">
            <v>5295</v>
          </cell>
          <cell r="W938" t="str">
            <v>DIVERSOS</v>
          </cell>
          <cell r="AC938">
            <v>5295</v>
          </cell>
          <cell r="AD938" t="str">
            <v>DIVERSOS</v>
          </cell>
          <cell r="AJ938">
            <v>5295</v>
          </cell>
          <cell r="AK938" t="str">
            <v>DIVERSOS</v>
          </cell>
          <cell r="AQ938">
            <v>5295</v>
          </cell>
          <cell r="AR938" t="str">
            <v>DIVERSOS</v>
          </cell>
          <cell r="AX938">
            <v>5295</v>
          </cell>
          <cell r="AY938" t="str">
            <v>DIVERSOS</v>
          </cell>
          <cell r="BE938">
            <v>5295</v>
          </cell>
          <cell r="BF938" t="str">
            <v>DIVERSOS</v>
          </cell>
          <cell r="BS938">
            <v>5295</v>
          </cell>
          <cell r="BT938" t="str">
            <v>DIVERSOS</v>
          </cell>
        </row>
        <row r="939">
          <cell r="A939">
            <v>529505</v>
          </cell>
          <cell r="B939" t="str">
            <v>COMISIONES</v>
          </cell>
          <cell r="H939">
            <v>529505</v>
          </cell>
          <cell r="I939" t="str">
            <v>COMISIONES</v>
          </cell>
          <cell r="O939">
            <v>529505</v>
          </cell>
          <cell r="P939" t="str">
            <v>COMISIONES</v>
          </cell>
          <cell r="V939">
            <v>529505</v>
          </cell>
          <cell r="W939" t="str">
            <v>COMISIONES</v>
          </cell>
          <cell r="AC939">
            <v>529505</v>
          </cell>
          <cell r="AD939" t="str">
            <v>COMISIONES</v>
          </cell>
          <cell r="AJ939">
            <v>529505</v>
          </cell>
          <cell r="AK939" t="str">
            <v>COMISIONES</v>
          </cell>
          <cell r="AQ939">
            <v>529505</v>
          </cell>
          <cell r="AR939" t="str">
            <v>COMISIONES</v>
          </cell>
          <cell r="AX939">
            <v>529505</v>
          </cell>
          <cell r="AY939" t="str">
            <v>COMISIONES</v>
          </cell>
          <cell r="BE939">
            <v>529505</v>
          </cell>
          <cell r="BF939" t="str">
            <v>COMISIONES</v>
          </cell>
          <cell r="BS939">
            <v>529505</v>
          </cell>
          <cell r="BT939" t="str">
            <v>COMISIONES</v>
          </cell>
        </row>
        <row r="940">
          <cell r="A940">
            <v>529510</v>
          </cell>
          <cell r="B940" t="str">
            <v>LIBROS, SUSCRIPCIONES, PE</v>
          </cell>
          <cell r="H940">
            <v>529510</v>
          </cell>
          <cell r="I940" t="str">
            <v>LIBROS, SUSCRIPCIONES, PE</v>
          </cell>
          <cell r="O940">
            <v>529510</v>
          </cell>
          <cell r="P940" t="str">
            <v>LIBROS, SUSCRIPCIONES, PE</v>
          </cell>
          <cell r="V940">
            <v>529510</v>
          </cell>
          <cell r="W940" t="str">
            <v>LIBROS, SUSCRIPCIONES, PE</v>
          </cell>
          <cell r="AC940">
            <v>529510</v>
          </cell>
          <cell r="AD940" t="str">
            <v>LIBROS, SUSCRIPCIONES, PE</v>
          </cell>
          <cell r="AJ940">
            <v>529510</v>
          </cell>
          <cell r="AK940" t="str">
            <v>LIBROS, SUSCRIPCIONES, PE</v>
          </cell>
          <cell r="AQ940">
            <v>529510</v>
          </cell>
          <cell r="AR940" t="str">
            <v>LIBROS, SUSCRIPCIONES, PE</v>
          </cell>
          <cell r="AX940">
            <v>529510</v>
          </cell>
          <cell r="AY940" t="str">
            <v>LIBROS, SUSCRIPCIONES, PE</v>
          </cell>
          <cell r="BE940">
            <v>529510</v>
          </cell>
          <cell r="BF940" t="str">
            <v>LIBROS, SUSCRIPCIONES, PE</v>
          </cell>
          <cell r="BS940">
            <v>529510</v>
          </cell>
          <cell r="BT940" t="str">
            <v>LIBROS, SUSCRIPCIONES, PE</v>
          </cell>
        </row>
        <row r="941">
          <cell r="A941">
            <v>529515</v>
          </cell>
          <cell r="B941" t="str">
            <v>MUSICA AMBIENTAL</v>
          </cell>
          <cell r="H941">
            <v>529515</v>
          </cell>
          <cell r="I941" t="str">
            <v>MUSICA AMBIENTAL</v>
          </cell>
          <cell r="O941">
            <v>529515</v>
          </cell>
          <cell r="P941" t="str">
            <v>MUSICA AMBIENTAL</v>
          </cell>
          <cell r="V941">
            <v>529515</v>
          </cell>
          <cell r="W941" t="str">
            <v>MUSICA AMBIENTAL</v>
          </cell>
          <cell r="AC941">
            <v>529515</v>
          </cell>
          <cell r="AD941" t="str">
            <v>MUSICA AMBIENTAL</v>
          </cell>
          <cell r="AJ941">
            <v>529515</v>
          </cell>
          <cell r="AK941" t="str">
            <v>MUSICA AMBIENTAL</v>
          </cell>
          <cell r="AQ941">
            <v>529515</v>
          </cell>
          <cell r="AR941" t="str">
            <v>MUSICA AMBIENTAL</v>
          </cell>
          <cell r="AX941">
            <v>529515</v>
          </cell>
          <cell r="AY941" t="str">
            <v>MUSICA AMBIENTAL</v>
          </cell>
          <cell r="BE941">
            <v>529515</v>
          </cell>
          <cell r="BF941" t="str">
            <v>MUSICA AMBIENTAL</v>
          </cell>
          <cell r="BS941">
            <v>529515</v>
          </cell>
          <cell r="BT941" t="str">
            <v>MUSICA AMBIENTAL</v>
          </cell>
        </row>
        <row r="942">
          <cell r="A942">
            <v>529520</v>
          </cell>
          <cell r="B942" t="str">
            <v>GASTOS DE REPRESENTACION</v>
          </cell>
          <cell r="H942">
            <v>529520</v>
          </cell>
          <cell r="I942" t="str">
            <v>GASTOS DE REPRESENTACION</v>
          </cell>
          <cell r="O942">
            <v>529520</v>
          </cell>
          <cell r="P942" t="str">
            <v>GASTOS DE REPRESENTACION</v>
          </cell>
          <cell r="V942">
            <v>529520</v>
          </cell>
          <cell r="W942" t="str">
            <v>GASTOS DE REPRESENTACION</v>
          </cell>
          <cell r="AC942">
            <v>529520</v>
          </cell>
          <cell r="AD942" t="str">
            <v>GASTOS DE REPRESENTACION</v>
          </cell>
          <cell r="AJ942">
            <v>529520</v>
          </cell>
          <cell r="AK942" t="str">
            <v>GASTOS DE REPRESENTACION</v>
          </cell>
          <cell r="AQ942">
            <v>529520</v>
          </cell>
          <cell r="AR942" t="str">
            <v>GASTOS DE REPRESENTACION</v>
          </cell>
          <cell r="AX942">
            <v>529520</v>
          </cell>
          <cell r="AY942" t="str">
            <v>GASTOS DE REPRESENTACION</v>
          </cell>
          <cell r="BE942">
            <v>529520</v>
          </cell>
          <cell r="BF942" t="str">
            <v>GASTOS DE REPRESENTACION</v>
          </cell>
          <cell r="BS942">
            <v>529520</v>
          </cell>
          <cell r="BT942" t="str">
            <v>GASTOS DE REPRESENTACION</v>
          </cell>
        </row>
        <row r="943">
          <cell r="A943">
            <v>529525</v>
          </cell>
          <cell r="B943" t="str">
            <v>ELEMENTOS DE ASEO</v>
          </cell>
          <cell r="H943">
            <v>529525</v>
          </cell>
          <cell r="I943" t="str">
            <v>ELEMENTOS DE ASEO</v>
          </cell>
          <cell r="O943">
            <v>529525</v>
          </cell>
          <cell r="P943" t="str">
            <v>ELEMENTOS DE ASEO</v>
          </cell>
          <cell r="V943">
            <v>529525</v>
          </cell>
          <cell r="W943" t="str">
            <v>ELEMENTOS DE ASEO</v>
          </cell>
          <cell r="AC943">
            <v>529525</v>
          </cell>
          <cell r="AD943" t="str">
            <v>ELEMENTOS DE ASEO</v>
          </cell>
          <cell r="AJ943">
            <v>529525</v>
          </cell>
          <cell r="AK943" t="str">
            <v>ELEMENTOS DE ASEO</v>
          </cell>
          <cell r="AQ943">
            <v>529525</v>
          </cell>
          <cell r="AR943" t="str">
            <v>ELEMENTOS DE ASEO</v>
          </cell>
          <cell r="AX943">
            <v>529525</v>
          </cell>
          <cell r="AY943" t="str">
            <v>ELEMENTOS DE ASEO</v>
          </cell>
          <cell r="BE943">
            <v>529525</v>
          </cell>
          <cell r="BF943" t="str">
            <v>ELEMENTOS DE ASEO</v>
          </cell>
          <cell r="BS943">
            <v>529525</v>
          </cell>
          <cell r="BT943" t="str">
            <v>ELEMENTOS DE ASEO</v>
          </cell>
        </row>
        <row r="944">
          <cell r="A944">
            <v>529530</v>
          </cell>
          <cell r="B944" t="str">
            <v>UTILES PAPELERIA Y FOTOCO</v>
          </cell>
          <cell r="H944">
            <v>529530</v>
          </cell>
          <cell r="I944" t="str">
            <v>UTILES PAPELERIA Y FOTOCO</v>
          </cell>
          <cell r="O944">
            <v>529530</v>
          </cell>
          <cell r="P944" t="str">
            <v>UTILES PAPELERIA Y FOTOCO</v>
          </cell>
          <cell r="V944">
            <v>529530</v>
          </cell>
          <cell r="W944" t="str">
            <v>UTILES PAPELERIA Y FOTOCO</v>
          </cell>
          <cell r="AC944">
            <v>529530</v>
          </cell>
          <cell r="AD944" t="str">
            <v>UTILES PAPELERIA Y FOTOCO</v>
          </cell>
          <cell r="AJ944">
            <v>529530</v>
          </cell>
          <cell r="AK944" t="str">
            <v>UTILES PAPELERIA Y FOTOCO</v>
          </cell>
          <cell r="AQ944">
            <v>529530</v>
          </cell>
          <cell r="AR944" t="str">
            <v>UTILES PAPELERIA Y FOTOCO</v>
          </cell>
          <cell r="AX944">
            <v>529530</v>
          </cell>
          <cell r="AY944" t="str">
            <v>UTILES PAPELERIA Y FOTOCO</v>
          </cell>
          <cell r="BE944">
            <v>529530</v>
          </cell>
          <cell r="BF944" t="str">
            <v>UTILES PAPELERIA Y FOTOCO</v>
          </cell>
          <cell r="BS944">
            <v>529530</v>
          </cell>
          <cell r="BT944" t="str">
            <v>UTILES PAPELERIA Y FOTOCO</v>
          </cell>
        </row>
        <row r="945">
          <cell r="A945">
            <v>529535</v>
          </cell>
          <cell r="B945" t="str">
            <v>COMBUSTIBLES Y LUBRICANTE</v>
          </cell>
          <cell r="H945">
            <v>529535</v>
          </cell>
          <cell r="I945" t="str">
            <v>COMBUSTIBLES Y LUBRICANTE</v>
          </cell>
          <cell r="O945">
            <v>529535</v>
          </cell>
          <cell r="P945" t="str">
            <v>COMBUSTIBLES Y LUBRICANTE</v>
          </cell>
          <cell r="V945">
            <v>529535</v>
          </cell>
          <cell r="W945" t="str">
            <v>COMBUSTIBLES Y LUBRICANTE</v>
          </cell>
          <cell r="AC945">
            <v>529535</v>
          </cell>
          <cell r="AD945" t="str">
            <v>COMBUSTIBLES Y LUBRICANTE</v>
          </cell>
          <cell r="AJ945">
            <v>529535</v>
          </cell>
          <cell r="AK945" t="str">
            <v>COMBUSTIBLES Y LUBRICANTE</v>
          </cell>
          <cell r="AQ945">
            <v>529535</v>
          </cell>
          <cell r="AR945" t="str">
            <v>COMBUSTIBLES Y LUBRICANTE</v>
          </cell>
          <cell r="AX945">
            <v>529535</v>
          </cell>
          <cell r="AY945" t="str">
            <v>COMBUSTIBLES Y LUBRICANTE</v>
          </cell>
          <cell r="BE945">
            <v>529535</v>
          </cell>
          <cell r="BF945" t="str">
            <v>COMBUSTIBLES Y LUBRICANTE</v>
          </cell>
          <cell r="BS945">
            <v>529535</v>
          </cell>
          <cell r="BT945" t="str">
            <v>COMBUSTIBLES Y LUBRICANTE</v>
          </cell>
        </row>
        <row r="946">
          <cell r="A946">
            <v>529540</v>
          </cell>
          <cell r="B946" t="str">
            <v>EMPAQUES Y ENVASES</v>
          </cell>
          <cell r="H946">
            <v>529540</v>
          </cell>
          <cell r="I946" t="str">
            <v>EMPAQUES Y ENVASES</v>
          </cell>
          <cell r="O946">
            <v>529540</v>
          </cell>
          <cell r="P946" t="str">
            <v>EMPAQUES Y ENVASES</v>
          </cell>
          <cell r="V946">
            <v>529540</v>
          </cell>
          <cell r="W946" t="str">
            <v>EMPAQUES Y ENVASES</v>
          </cell>
          <cell r="AC946">
            <v>529540</v>
          </cell>
          <cell r="AD946" t="str">
            <v>EMPAQUES Y ENVASES</v>
          </cell>
          <cell r="AJ946">
            <v>529540</v>
          </cell>
          <cell r="AK946" t="str">
            <v>EMPAQUES Y ENVASES</v>
          </cell>
          <cell r="AQ946">
            <v>529540</v>
          </cell>
          <cell r="AR946" t="str">
            <v>EMPAQUES Y ENVASES</v>
          </cell>
          <cell r="AX946">
            <v>529540</v>
          </cell>
          <cell r="AY946" t="str">
            <v>EMPAQUES Y ENVASES</v>
          </cell>
          <cell r="BE946">
            <v>529540</v>
          </cell>
          <cell r="BF946" t="str">
            <v>EMPAQUES Y ENVASES</v>
          </cell>
          <cell r="BS946">
            <v>529540</v>
          </cell>
          <cell r="BT946" t="str">
            <v>EMPAQUES Y ENVASES</v>
          </cell>
        </row>
        <row r="947">
          <cell r="A947">
            <v>529545</v>
          </cell>
          <cell r="B947" t="str">
            <v>TAXIS Y BUSES</v>
          </cell>
          <cell r="H947">
            <v>529545</v>
          </cell>
          <cell r="I947" t="str">
            <v>TAXIS Y BUSES</v>
          </cell>
          <cell r="O947">
            <v>529545</v>
          </cell>
          <cell r="P947" t="str">
            <v>TAXIS Y BUSES</v>
          </cell>
          <cell r="V947">
            <v>529545</v>
          </cell>
          <cell r="W947" t="str">
            <v>TAXIS Y BUSES</v>
          </cell>
          <cell r="AC947">
            <v>529545</v>
          </cell>
          <cell r="AD947" t="str">
            <v>TAXIS Y BUSES</v>
          </cell>
          <cell r="AJ947">
            <v>529545</v>
          </cell>
          <cell r="AK947" t="str">
            <v>TAXIS Y BUSES</v>
          </cell>
          <cell r="AQ947">
            <v>529545</v>
          </cell>
          <cell r="AR947" t="str">
            <v>TAXIS Y BUSES</v>
          </cell>
          <cell r="AX947">
            <v>529545</v>
          </cell>
          <cell r="AY947" t="str">
            <v>TAXIS Y BUSES</v>
          </cell>
          <cell r="BE947">
            <v>529545</v>
          </cell>
          <cell r="BF947" t="str">
            <v>TAXIS Y BUSES</v>
          </cell>
          <cell r="BS947">
            <v>529545</v>
          </cell>
          <cell r="BT947" t="str">
            <v>TAXIS Y BUSES</v>
          </cell>
        </row>
        <row r="948">
          <cell r="A948">
            <v>529565</v>
          </cell>
          <cell r="B948" t="str">
            <v>PARQUEADEROS</v>
          </cell>
          <cell r="H948">
            <v>529565</v>
          </cell>
          <cell r="I948" t="str">
            <v>PARQUEADEROS</v>
          </cell>
          <cell r="O948">
            <v>529565</v>
          </cell>
          <cell r="P948" t="str">
            <v>PARQUEADEROS</v>
          </cell>
          <cell r="V948">
            <v>529565</v>
          </cell>
          <cell r="W948" t="str">
            <v>PARQUEADEROS</v>
          </cell>
          <cell r="AC948">
            <v>529565</v>
          </cell>
          <cell r="AD948" t="str">
            <v>PARQUEADEROS</v>
          </cell>
          <cell r="AJ948">
            <v>529565</v>
          </cell>
          <cell r="AK948" t="str">
            <v>PARQUEADEROS</v>
          </cell>
          <cell r="AQ948">
            <v>529565</v>
          </cell>
          <cell r="AR948" t="str">
            <v>PARQUEADEROS</v>
          </cell>
          <cell r="AX948">
            <v>529565</v>
          </cell>
          <cell r="AY948" t="str">
            <v>PARQUEADEROS</v>
          </cell>
          <cell r="BE948">
            <v>529565</v>
          </cell>
          <cell r="BF948" t="str">
            <v>PARQUEADEROS</v>
          </cell>
          <cell r="BS948">
            <v>529565</v>
          </cell>
          <cell r="BT948" t="str">
            <v>PARQUEADEROS</v>
          </cell>
        </row>
        <row r="949">
          <cell r="A949">
            <v>529595</v>
          </cell>
          <cell r="B949" t="str">
            <v>OTROS</v>
          </cell>
          <cell r="H949">
            <v>529595</v>
          </cell>
          <cell r="I949" t="str">
            <v>OTROS</v>
          </cell>
          <cell r="O949">
            <v>529595</v>
          </cell>
          <cell r="P949" t="str">
            <v>OTROS</v>
          </cell>
          <cell r="V949">
            <v>529595</v>
          </cell>
          <cell r="W949" t="str">
            <v>OTROS</v>
          </cell>
          <cell r="AC949">
            <v>529595</v>
          </cell>
          <cell r="AD949" t="str">
            <v>OTROS</v>
          </cell>
          <cell r="AJ949">
            <v>529595</v>
          </cell>
          <cell r="AK949" t="str">
            <v>OTROS</v>
          </cell>
          <cell r="AQ949">
            <v>529595</v>
          </cell>
          <cell r="AR949" t="str">
            <v>OTROS</v>
          </cell>
          <cell r="AX949">
            <v>529595</v>
          </cell>
          <cell r="AY949" t="str">
            <v>OTROS</v>
          </cell>
          <cell r="BE949">
            <v>529595</v>
          </cell>
          <cell r="BF949" t="str">
            <v>OTROS</v>
          </cell>
          <cell r="BS949">
            <v>529595</v>
          </cell>
          <cell r="BT949" t="str">
            <v>OTROS</v>
          </cell>
        </row>
        <row r="950">
          <cell r="A950">
            <v>52959501</v>
          </cell>
          <cell r="B950" t="str">
            <v>Suministros Varios</v>
          </cell>
          <cell r="H950">
            <v>52959501</v>
          </cell>
          <cell r="I950" t="str">
            <v>Suministros Varios</v>
          </cell>
          <cell r="O950">
            <v>52959501</v>
          </cell>
          <cell r="P950" t="str">
            <v>Suministros Varios</v>
          </cell>
          <cell r="V950">
            <v>52959501</v>
          </cell>
          <cell r="W950" t="str">
            <v>Suministros Varios</v>
          </cell>
          <cell r="AC950">
            <v>52959501</v>
          </cell>
          <cell r="AD950" t="str">
            <v>Suministros Varios</v>
          </cell>
          <cell r="AJ950">
            <v>52959501</v>
          </cell>
          <cell r="AK950" t="str">
            <v>Suministros Varios</v>
          </cell>
          <cell r="AQ950">
            <v>52959501</v>
          </cell>
          <cell r="AR950" t="str">
            <v>Suministros Varios</v>
          </cell>
          <cell r="AX950">
            <v>52959501</v>
          </cell>
          <cell r="AY950" t="str">
            <v>Suministros Varios</v>
          </cell>
          <cell r="BE950">
            <v>52959501</v>
          </cell>
          <cell r="BF950" t="str">
            <v>Suministros Varios</v>
          </cell>
          <cell r="BS950">
            <v>52959501</v>
          </cell>
          <cell r="BT950" t="str">
            <v>Suministros Varios</v>
          </cell>
        </row>
        <row r="951">
          <cell r="A951">
            <v>52959502</v>
          </cell>
          <cell r="B951" t="str">
            <v>Decoraciones</v>
          </cell>
          <cell r="H951">
            <v>52959502</v>
          </cell>
          <cell r="I951" t="str">
            <v>Decoraciones</v>
          </cell>
          <cell r="O951">
            <v>52959502</v>
          </cell>
          <cell r="P951" t="str">
            <v>Decoraciones</v>
          </cell>
          <cell r="V951">
            <v>52959502</v>
          </cell>
          <cell r="W951" t="str">
            <v>Decoraciones</v>
          </cell>
          <cell r="AC951">
            <v>52959502</v>
          </cell>
          <cell r="AD951" t="str">
            <v>Decoraciones</v>
          </cell>
          <cell r="AJ951">
            <v>52959502</v>
          </cell>
          <cell r="AK951" t="str">
            <v>Decoraciones</v>
          </cell>
          <cell r="AQ951">
            <v>52959502</v>
          </cell>
          <cell r="AR951" t="str">
            <v>Decoraciones</v>
          </cell>
          <cell r="AX951">
            <v>52959502</v>
          </cell>
          <cell r="AY951" t="str">
            <v>Decoraciones</v>
          </cell>
          <cell r="BE951">
            <v>52959502</v>
          </cell>
          <cell r="BF951" t="str">
            <v>Decoraciones</v>
          </cell>
          <cell r="BS951">
            <v>52959502</v>
          </cell>
          <cell r="BT951" t="str">
            <v>Decoraciones</v>
          </cell>
        </row>
        <row r="952">
          <cell r="A952">
            <v>52959503</v>
          </cell>
          <cell r="B952" t="str">
            <v>Música y Variedades</v>
          </cell>
          <cell r="H952">
            <v>52959503</v>
          </cell>
          <cell r="I952" t="str">
            <v>Música y Variedades</v>
          </cell>
          <cell r="O952">
            <v>52959503</v>
          </cell>
          <cell r="P952" t="str">
            <v>Música y Variedades</v>
          </cell>
          <cell r="V952">
            <v>52959503</v>
          </cell>
          <cell r="W952" t="str">
            <v>Música y Variedades</v>
          </cell>
          <cell r="AC952">
            <v>52959503</v>
          </cell>
          <cell r="AD952" t="str">
            <v>Música y Variedades</v>
          </cell>
          <cell r="AJ952">
            <v>52959503</v>
          </cell>
          <cell r="AK952" t="str">
            <v>Música y Variedades</v>
          </cell>
          <cell r="AQ952">
            <v>52959503</v>
          </cell>
          <cell r="AR952" t="str">
            <v>Música y Variedades</v>
          </cell>
          <cell r="AX952">
            <v>52959503</v>
          </cell>
          <cell r="AY952" t="str">
            <v>Música y Variedades</v>
          </cell>
          <cell r="BE952">
            <v>52959503</v>
          </cell>
          <cell r="BF952" t="str">
            <v>Música y Variedades</v>
          </cell>
          <cell r="BS952">
            <v>52959503</v>
          </cell>
          <cell r="BT952" t="str">
            <v>Música y Variedades</v>
          </cell>
        </row>
        <row r="953">
          <cell r="A953">
            <v>52959504</v>
          </cell>
          <cell r="B953" t="str">
            <v>Suministros a Huéspedes</v>
          </cell>
          <cell r="H953">
            <v>52959504</v>
          </cell>
          <cell r="I953" t="str">
            <v>Suministros a Huéspedes</v>
          </cell>
          <cell r="O953">
            <v>52959504</v>
          </cell>
          <cell r="P953" t="str">
            <v>Suministros a Huéspedes</v>
          </cell>
          <cell r="V953">
            <v>52959504</v>
          </cell>
          <cell r="W953" t="str">
            <v>Suministros a Huéspedes</v>
          </cell>
          <cell r="AC953">
            <v>52959504</v>
          </cell>
          <cell r="AD953" t="str">
            <v>Suministros a Huéspedes</v>
          </cell>
          <cell r="AJ953">
            <v>52959504</v>
          </cell>
          <cell r="AK953" t="str">
            <v>Suministros a Huéspedes</v>
          </cell>
          <cell r="AQ953">
            <v>52959504</v>
          </cell>
          <cell r="AR953" t="str">
            <v>Suministros a Huéspedes</v>
          </cell>
          <cell r="AX953">
            <v>52959504</v>
          </cell>
          <cell r="AY953" t="str">
            <v>Suministros a Huéspedes</v>
          </cell>
          <cell r="BE953">
            <v>52959504</v>
          </cell>
          <cell r="BF953" t="str">
            <v>Suministros a Huéspedes</v>
          </cell>
          <cell r="BS953">
            <v>52959504</v>
          </cell>
          <cell r="BT953" t="str">
            <v>Suministros a Huéspedes</v>
          </cell>
        </row>
        <row r="954">
          <cell r="A954">
            <v>52959505</v>
          </cell>
          <cell r="B954" t="str">
            <v>Atenciones</v>
          </cell>
          <cell r="H954">
            <v>52959505</v>
          </cell>
          <cell r="I954" t="str">
            <v>Atenciones</v>
          </cell>
          <cell r="O954">
            <v>52959505</v>
          </cell>
          <cell r="P954" t="str">
            <v>Atenciones</v>
          </cell>
          <cell r="V954">
            <v>52959505</v>
          </cell>
          <cell r="W954" t="str">
            <v>Atenciones</v>
          </cell>
          <cell r="AC954">
            <v>52959505</v>
          </cell>
          <cell r="AD954" t="str">
            <v>Atenciones</v>
          </cell>
          <cell r="AJ954">
            <v>52959505</v>
          </cell>
          <cell r="AK954" t="str">
            <v>Atenciones</v>
          </cell>
          <cell r="AQ954">
            <v>52959505</v>
          </cell>
          <cell r="AR954" t="str">
            <v>Atenciones</v>
          </cell>
          <cell r="AX954">
            <v>52959505</v>
          </cell>
          <cell r="AY954" t="str">
            <v>Atenciones</v>
          </cell>
          <cell r="BE954">
            <v>52959505</v>
          </cell>
          <cell r="BF954" t="str">
            <v>Atenciones</v>
          </cell>
          <cell r="BS954">
            <v>52959505</v>
          </cell>
          <cell r="BT954" t="str">
            <v>Atenciones</v>
          </cell>
        </row>
        <row r="955">
          <cell r="A955">
            <v>52959506</v>
          </cell>
          <cell r="B955" t="str">
            <v>Utensilios de Cocina</v>
          </cell>
          <cell r="H955">
            <v>52959506</v>
          </cell>
          <cell r="I955" t="str">
            <v>Utensilios de Cocina</v>
          </cell>
          <cell r="O955">
            <v>52959506</v>
          </cell>
          <cell r="P955" t="str">
            <v>Utensilios de Cocina</v>
          </cell>
          <cell r="V955">
            <v>52959506</v>
          </cell>
          <cell r="W955" t="str">
            <v>Utensilios de Cocina</v>
          </cell>
          <cell r="AC955">
            <v>52959506</v>
          </cell>
          <cell r="AD955" t="str">
            <v>Utensilios de Cocina</v>
          </cell>
          <cell r="AJ955">
            <v>52959506</v>
          </cell>
          <cell r="AK955" t="str">
            <v>Utensilios de Cocina</v>
          </cell>
          <cell r="AQ955">
            <v>52959506</v>
          </cell>
          <cell r="AR955" t="str">
            <v>Utensilios de Cocina</v>
          </cell>
          <cell r="AX955">
            <v>52959506</v>
          </cell>
          <cell r="AY955" t="str">
            <v>Utensilios de Cocina</v>
          </cell>
          <cell r="BE955">
            <v>52959506</v>
          </cell>
          <cell r="BF955" t="str">
            <v>Utensilios de Cocina</v>
          </cell>
          <cell r="BS955">
            <v>52959506</v>
          </cell>
          <cell r="BT955" t="str">
            <v>Utensilios de Cocina</v>
          </cell>
        </row>
        <row r="956">
          <cell r="A956">
            <v>52959507</v>
          </cell>
          <cell r="B956" t="str">
            <v>Jabones y Detergentes</v>
          </cell>
          <cell r="H956">
            <v>52959507</v>
          </cell>
          <cell r="I956" t="str">
            <v>Jabones y Detergentes</v>
          </cell>
          <cell r="O956">
            <v>52959507</v>
          </cell>
          <cell r="P956" t="str">
            <v>Jabones y Detergentes</v>
          </cell>
          <cell r="V956">
            <v>52959507</v>
          </cell>
          <cell r="W956" t="str">
            <v>Jabones y Detergentes</v>
          </cell>
          <cell r="AC956">
            <v>52959507</v>
          </cell>
          <cell r="AD956" t="str">
            <v>Jabones y Detergentes</v>
          </cell>
          <cell r="AJ956">
            <v>52959507</v>
          </cell>
          <cell r="AK956" t="str">
            <v>Jabones y Detergentes</v>
          </cell>
          <cell r="AQ956">
            <v>52959507</v>
          </cell>
          <cell r="AR956" t="str">
            <v>Jabones y Detergentes</v>
          </cell>
          <cell r="AX956">
            <v>52959507</v>
          </cell>
          <cell r="AY956" t="str">
            <v>Jabones y Detergentes</v>
          </cell>
          <cell r="BE956">
            <v>52959507</v>
          </cell>
          <cell r="BF956" t="str">
            <v>Jabones y Detergentes</v>
          </cell>
          <cell r="BS956">
            <v>52959507</v>
          </cell>
          <cell r="BT956" t="str">
            <v>Jabones y Detergentes</v>
          </cell>
        </row>
        <row r="957">
          <cell r="A957">
            <v>52959508</v>
          </cell>
          <cell r="B957" t="str">
            <v>Hielo</v>
          </cell>
          <cell r="H957">
            <v>52959508</v>
          </cell>
          <cell r="I957" t="str">
            <v>Hielo</v>
          </cell>
          <cell r="O957">
            <v>52959508</v>
          </cell>
          <cell r="P957" t="str">
            <v>Hielo</v>
          </cell>
          <cell r="V957">
            <v>52959508</v>
          </cell>
          <cell r="W957" t="str">
            <v>Hielo</v>
          </cell>
          <cell r="AC957">
            <v>52959508</v>
          </cell>
          <cell r="AD957" t="str">
            <v>Hielo</v>
          </cell>
          <cell r="AJ957">
            <v>52959508</v>
          </cell>
          <cell r="AK957" t="str">
            <v>Hielo</v>
          </cell>
          <cell r="AQ957">
            <v>52959508</v>
          </cell>
          <cell r="AR957" t="str">
            <v>Hielo</v>
          </cell>
          <cell r="AX957">
            <v>52959508</v>
          </cell>
          <cell r="AY957" t="str">
            <v>Hielo</v>
          </cell>
          <cell r="BE957">
            <v>52959508</v>
          </cell>
          <cell r="BF957" t="str">
            <v>Hielo</v>
          </cell>
          <cell r="BS957">
            <v>52959508</v>
          </cell>
          <cell r="BT957" t="str">
            <v>Hielo</v>
          </cell>
        </row>
        <row r="958">
          <cell r="A958">
            <v>52959509</v>
          </cell>
          <cell r="B958" t="str">
            <v>Mercancía Dada de Baja</v>
          </cell>
          <cell r="H958">
            <v>52959509</v>
          </cell>
          <cell r="I958" t="str">
            <v>Mercancía Dada de Baja</v>
          </cell>
          <cell r="O958">
            <v>52959509</v>
          </cell>
          <cell r="P958" t="str">
            <v>Mercancía Dada de Baja</v>
          </cell>
          <cell r="V958">
            <v>52959509</v>
          </cell>
          <cell r="W958" t="str">
            <v>Mercancía Dada de Baja</v>
          </cell>
          <cell r="AC958">
            <v>52959509</v>
          </cell>
          <cell r="AD958" t="str">
            <v>Mercancía Dada de Baja</v>
          </cell>
          <cell r="AJ958">
            <v>52959509</v>
          </cell>
          <cell r="AK958" t="str">
            <v>Mercancía Dada de Baja</v>
          </cell>
          <cell r="AQ958">
            <v>52959509</v>
          </cell>
          <cell r="AR958" t="str">
            <v>Mercancía Dada de Baja</v>
          </cell>
          <cell r="AX958">
            <v>52959509</v>
          </cell>
          <cell r="AY958" t="str">
            <v>Mercancía Dada de Baja</v>
          </cell>
          <cell r="BE958">
            <v>52959509</v>
          </cell>
          <cell r="BF958" t="str">
            <v>Mercancía Dada de Baja</v>
          </cell>
          <cell r="BS958">
            <v>52959509</v>
          </cell>
          <cell r="BT958" t="str">
            <v>Mercancía Dada de Baja</v>
          </cell>
        </row>
        <row r="959">
          <cell r="A959">
            <v>52959510</v>
          </cell>
          <cell r="B959" t="str">
            <v>Otras Cartas de Menú</v>
          </cell>
          <cell r="H959">
            <v>52959510</v>
          </cell>
          <cell r="I959" t="str">
            <v>Otras Cartas de Menú</v>
          </cell>
          <cell r="O959">
            <v>52959510</v>
          </cell>
          <cell r="P959" t="str">
            <v>Otras Cartas de Menú</v>
          </cell>
          <cell r="V959">
            <v>52959510</v>
          </cell>
          <cell r="W959" t="str">
            <v>Otras Cartas de Menú</v>
          </cell>
          <cell r="AC959">
            <v>52959510</v>
          </cell>
          <cell r="AD959" t="str">
            <v>Otras Cartas de Menú</v>
          </cell>
          <cell r="AJ959">
            <v>52959510</v>
          </cell>
          <cell r="AK959" t="str">
            <v>Otras Cartas de Menú</v>
          </cell>
          <cell r="AQ959">
            <v>52959510</v>
          </cell>
          <cell r="AR959" t="str">
            <v>Otras Cartas de Menú</v>
          </cell>
          <cell r="AX959">
            <v>52959510</v>
          </cell>
          <cell r="AY959" t="str">
            <v>Otras Cartas de Menú</v>
          </cell>
          <cell r="BE959">
            <v>52959510</v>
          </cell>
          <cell r="BF959" t="str">
            <v>Otras Cartas de Menú</v>
          </cell>
          <cell r="BS959">
            <v>52959510</v>
          </cell>
          <cell r="BT959" t="str">
            <v>Otras Cartas de Menú</v>
          </cell>
        </row>
        <row r="960">
          <cell r="A960">
            <v>52959515</v>
          </cell>
          <cell r="B960" t="str">
            <v>Alojamiento por Alta Ocup</v>
          </cell>
          <cell r="H960">
            <v>52959515</v>
          </cell>
          <cell r="I960" t="str">
            <v>Alojamiento por Alta Ocup</v>
          </cell>
          <cell r="O960">
            <v>52959515</v>
          </cell>
          <cell r="P960" t="str">
            <v>Alojamiento por Alta Ocup</v>
          </cell>
          <cell r="V960">
            <v>52959515</v>
          </cell>
          <cell r="W960" t="str">
            <v>Alojamiento por Alta Ocup</v>
          </cell>
          <cell r="AC960">
            <v>52959515</v>
          </cell>
          <cell r="AD960" t="str">
            <v>Alojamiento por Alta Ocup</v>
          </cell>
          <cell r="AJ960">
            <v>52959515</v>
          </cell>
          <cell r="AK960" t="str">
            <v>Alojamiento por Alta Ocup</v>
          </cell>
          <cell r="AQ960">
            <v>52959515</v>
          </cell>
          <cell r="AR960" t="str">
            <v>Alojamiento por Alta Ocup</v>
          </cell>
          <cell r="AX960">
            <v>52959515</v>
          </cell>
          <cell r="AY960" t="str">
            <v>Alojamiento por Alta Ocup</v>
          </cell>
          <cell r="BE960">
            <v>52959515</v>
          </cell>
          <cell r="BF960" t="str">
            <v>Alojamiento por Alta Ocup</v>
          </cell>
          <cell r="BS960">
            <v>52959515</v>
          </cell>
          <cell r="BT960" t="str">
            <v>Alojamiento por Alta Ocup</v>
          </cell>
        </row>
        <row r="961">
          <cell r="A961">
            <v>5299</v>
          </cell>
          <cell r="B961" t="str">
            <v>PROVISIONES</v>
          </cell>
          <cell r="H961">
            <v>5299</v>
          </cell>
          <cell r="I961" t="str">
            <v>PROVISIONES</v>
          </cell>
          <cell r="O961">
            <v>5299</v>
          </cell>
          <cell r="P961" t="str">
            <v>PROVISIONES</v>
          </cell>
          <cell r="V961">
            <v>5299</v>
          </cell>
          <cell r="W961" t="str">
            <v>PROVISIONES</v>
          </cell>
          <cell r="AC961">
            <v>5299</v>
          </cell>
          <cell r="AD961" t="str">
            <v>PROVISIONES</v>
          </cell>
          <cell r="AJ961">
            <v>5299</v>
          </cell>
          <cell r="AK961" t="str">
            <v>PROVISIONES</v>
          </cell>
          <cell r="AQ961">
            <v>5299</v>
          </cell>
          <cell r="AR961" t="str">
            <v>PROVISIONES</v>
          </cell>
          <cell r="AX961">
            <v>5299</v>
          </cell>
          <cell r="AY961" t="str">
            <v>PROVISIONES</v>
          </cell>
          <cell r="BE961">
            <v>5299</v>
          </cell>
          <cell r="BF961" t="str">
            <v>PROVISIONES</v>
          </cell>
          <cell r="BS961">
            <v>5299</v>
          </cell>
          <cell r="BT961" t="str">
            <v>PROVISIONES</v>
          </cell>
        </row>
        <row r="962">
          <cell r="A962">
            <v>529995</v>
          </cell>
          <cell r="B962" t="str">
            <v>OTROS ACTIVOS</v>
          </cell>
          <cell r="H962">
            <v>529995</v>
          </cell>
          <cell r="I962" t="str">
            <v>OTROS ACTIVOS</v>
          </cell>
          <cell r="O962">
            <v>529995</v>
          </cell>
          <cell r="P962" t="str">
            <v>OTROS ACTIVOS</v>
          </cell>
          <cell r="V962">
            <v>529995</v>
          </cell>
          <cell r="W962" t="str">
            <v>OTROS ACTIVOS</v>
          </cell>
          <cell r="AC962">
            <v>529995</v>
          </cell>
          <cell r="AD962" t="str">
            <v>OTROS ACTIVOS</v>
          </cell>
          <cell r="AJ962">
            <v>529995</v>
          </cell>
          <cell r="AK962" t="str">
            <v>OTROS ACTIVOS</v>
          </cell>
          <cell r="AQ962">
            <v>529995</v>
          </cell>
          <cell r="AR962" t="str">
            <v>OTROS ACTIVOS</v>
          </cell>
          <cell r="AX962">
            <v>529995</v>
          </cell>
          <cell r="AY962" t="str">
            <v>OTROS ACTIVOS</v>
          </cell>
          <cell r="BE962">
            <v>529995</v>
          </cell>
          <cell r="BF962" t="str">
            <v>OTROS ACTIVOS</v>
          </cell>
          <cell r="BS962">
            <v>529995</v>
          </cell>
          <cell r="BT962" t="str">
            <v>OTROS ACTIVOS</v>
          </cell>
        </row>
        <row r="963">
          <cell r="A963">
            <v>52999501</v>
          </cell>
          <cell r="B963" t="str">
            <v>Lencería</v>
          </cell>
          <cell r="H963">
            <v>52999501</v>
          </cell>
          <cell r="I963" t="str">
            <v>Lencería</v>
          </cell>
          <cell r="O963">
            <v>52999501</v>
          </cell>
          <cell r="P963" t="str">
            <v>Lencería</v>
          </cell>
          <cell r="V963">
            <v>52999501</v>
          </cell>
          <cell r="W963" t="str">
            <v>Lencería</v>
          </cell>
          <cell r="AC963">
            <v>52999501</v>
          </cell>
          <cell r="AD963" t="str">
            <v>Lencería</v>
          </cell>
          <cell r="AJ963">
            <v>52999501</v>
          </cell>
          <cell r="AK963" t="str">
            <v>Lencería</v>
          </cell>
          <cell r="AQ963">
            <v>52999501</v>
          </cell>
          <cell r="AR963" t="str">
            <v>Lencería</v>
          </cell>
          <cell r="AX963">
            <v>52999501</v>
          </cell>
          <cell r="AY963" t="str">
            <v>Lencería</v>
          </cell>
          <cell r="BE963">
            <v>52999501</v>
          </cell>
          <cell r="BF963" t="str">
            <v>Lencería</v>
          </cell>
          <cell r="BS963">
            <v>52999501</v>
          </cell>
          <cell r="BT963" t="str">
            <v>Lencería</v>
          </cell>
        </row>
        <row r="964">
          <cell r="A964">
            <v>52999502</v>
          </cell>
          <cell r="B964" t="str">
            <v>Loza y Cristaleria</v>
          </cell>
          <cell r="H964">
            <v>52999502</v>
          </cell>
          <cell r="I964" t="str">
            <v>Loza y Cristaleria</v>
          </cell>
          <cell r="O964">
            <v>52999502</v>
          </cell>
          <cell r="P964" t="str">
            <v>Loza y Cristaleria</v>
          </cell>
          <cell r="V964">
            <v>52999502</v>
          </cell>
          <cell r="W964" t="str">
            <v>Loza y Cristaleria</v>
          </cell>
          <cell r="AC964">
            <v>52999502</v>
          </cell>
          <cell r="AD964" t="str">
            <v>Loza y Cristaleria</v>
          </cell>
          <cell r="AJ964">
            <v>52999502</v>
          </cell>
          <cell r="AK964" t="str">
            <v>Loza y Cristaleria</v>
          </cell>
          <cell r="AQ964">
            <v>52999502</v>
          </cell>
          <cell r="AR964" t="str">
            <v>Loza y Cristaleria</v>
          </cell>
          <cell r="AX964">
            <v>52999502</v>
          </cell>
          <cell r="AY964" t="str">
            <v>Loza y Cristaleria</v>
          </cell>
          <cell r="BE964">
            <v>52999502</v>
          </cell>
          <cell r="BF964" t="str">
            <v>Loza y Cristaleria</v>
          </cell>
          <cell r="BS964">
            <v>52999502</v>
          </cell>
          <cell r="BT964" t="str">
            <v>Loza y Cristaleria</v>
          </cell>
        </row>
        <row r="965">
          <cell r="A965">
            <v>52999503</v>
          </cell>
          <cell r="B965" t="str">
            <v>Cristalería</v>
          </cell>
          <cell r="H965">
            <v>52999503</v>
          </cell>
          <cell r="I965" t="str">
            <v>Cristalería</v>
          </cell>
          <cell r="O965">
            <v>52999503</v>
          </cell>
          <cell r="P965" t="str">
            <v>Cristalería</v>
          </cell>
          <cell r="V965">
            <v>52999503</v>
          </cell>
          <cell r="W965" t="str">
            <v>Cristalería</v>
          </cell>
          <cell r="AC965">
            <v>52999503</v>
          </cell>
          <cell r="AD965" t="str">
            <v>Cristalería</v>
          </cell>
          <cell r="AJ965">
            <v>52999503</v>
          </cell>
          <cell r="AK965" t="str">
            <v>Cristalería</v>
          </cell>
          <cell r="AQ965">
            <v>52999503</v>
          </cell>
          <cell r="AR965" t="str">
            <v>Cristalería</v>
          </cell>
          <cell r="AX965">
            <v>52999503</v>
          </cell>
          <cell r="AY965" t="str">
            <v>Cristalería</v>
          </cell>
          <cell r="BE965">
            <v>52999503</v>
          </cell>
          <cell r="BF965" t="str">
            <v>Cristalería</v>
          </cell>
          <cell r="BS965">
            <v>52999503</v>
          </cell>
          <cell r="BT965" t="str">
            <v>Cristalería</v>
          </cell>
        </row>
        <row r="966">
          <cell r="A966">
            <v>52999504</v>
          </cell>
          <cell r="B966" t="str">
            <v>Platería</v>
          </cell>
          <cell r="H966">
            <v>52999504</v>
          </cell>
          <cell r="I966" t="str">
            <v>Platería</v>
          </cell>
          <cell r="O966">
            <v>52999504</v>
          </cell>
          <cell r="P966" t="str">
            <v>Platería</v>
          </cell>
          <cell r="V966">
            <v>52999504</v>
          </cell>
          <cell r="W966" t="str">
            <v>Platería</v>
          </cell>
          <cell r="AC966">
            <v>52999504</v>
          </cell>
          <cell r="AD966" t="str">
            <v>Platería</v>
          </cell>
          <cell r="AJ966">
            <v>52999504</v>
          </cell>
          <cell r="AK966" t="str">
            <v>Platería</v>
          </cell>
          <cell r="AQ966">
            <v>52999504</v>
          </cell>
          <cell r="AR966" t="str">
            <v>Platería</v>
          </cell>
          <cell r="AX966">
            <v>52999504</v>
          </cell>
          <cell r="AY966" t="str">
            <v>Platería</v>
          </cell>
          <cell r="BE966">
            <v>52999504</v>
          </cell>
          <cell r="BF966" t="str">
            <v>Platería</v>
          </cell>
          <cell r="BS966">
            <v>52999504</v>
          </cell>
          <cell r="BT966" t="str">
            <v>Platería</v>
          </cell>
        </row>
        <row r="967">
          <cell r="A967">
            <v>52999505</v>
          </cell>
          <cell r="B967" t="str">
            <v>Cubiertería</v>
          </cell>
          <cell r="H967">
            <v>52999505</v>
          </cell>
          <cell r="I967" t="str">
            <v>Cubiertería</v>
          </cell>
          <cell r="O967">
            <v>52999505</v>
          </cell>
          <cell r="P967" t="str">
            <v>Cubiertería</v>
          </cell>
          <cell r="V967">
            <v>52999505</v>
          </cell>
          <cell r="W967" t="str">
            <v>Cubiertería</v>
          </cell>
          <cell r="AC967">
            <v>52999505</v>
          </cell>
          <cell r="AD967" t="str">
            <v>Cubiertería</v>
          </cell>
          <cell r="AJ967">
            <v>52999505</v>
          </cell>
          <cell r="AK967" t="str">
            <v>Cubiertería</v>
          </cell>
          <cell r="AQ967">
            <v>52999505</v>
          </cell>
          <cell r="AR967" t="str">
            <v>Cubiertería</v>
          </cell>
          <cell r="AX967">
            <v>52999505</v>
          </cell>
          <cell r="AY967" t="str">
            <v>Cubiertería</v>
          </cell>
          <cell r="BE967">
            <v>52999505</v>
          </cell>
          <cell r="BF967" t="str">
            <v>Cubiertería</v>
          </cell>
          <cell r="BS967">
            <v>52999505</v>
          </cell>
          <cell r="BT967" t="str">
            <v>Cubiertería</v>
          </cell>
        </row>
        <row r="968">
          <cell r="A968">
            <v>52999506</v>
          </cell>
          <cell r="B968" t="str">
            <v>Implementos de Habitación</v>
          </cell>
          <cell r="H968">
            <v>52999506</v>
          </cell>
          <cell r="I968" t="str">
            <v>Implementos de Habitación</v>
          </cell>
          <cell r="O968">
            <v>52999506</v>
          </cell>
          <cell r="P968" t="str">
            <v>Implementos de Habitación</v>
          </cell>
          <cell r="V968">
            <v>52999506</v>
          </cell>
          <cell r="W968" t="str">
            <v>Implementos de Habitación</v>
          </cell>
          <cell r="AC968">
            <v>52999506</v>
          </cell>
          <cell r="AD968" t="str">
            <v>Implementos de Habitación</v>
          </cell>
          <cell r="AJ968">
            <v>52999506</v>
          </cell>
          <cell r="AK968" t="str">
            <v>Implementos de Habitación</v>
          </cell>
          <cell r="AQ968">
            <v>52999506</v>
          </cell>
          <cell r="AR968" t="str">
            <v>Implementos de Habitación</v>
          </cell>
          <cell r="AX968">
            <v>52999506</v>
          </cell>
          <cell r="AY968" t="str">
            <v>Implementos de Habitación</v>
          </cell>
          <cell r="BE968">
            <v>52999506</v>
          </cell>
          <cell r="BF968" t="str">
            <v>Implementos de Habitación</v>
          </cell>
          <cell r="BS968">
            <v>52999506</v>
          </cell>
          <cell r="BT968" t="str">
            <v>Implementos de Habitación</v>
          </cell>
        </row>
        <row r="969">
          <cell r="A969">
            <v>52999507</v>
          </cell>
          <cell r="B969" t="str">
            <v>Tapetes y Cortinas</v>
          </cell>
          <cell r="H969">
            <v>52999507</v>
          </cell>
          <cell r="I969" t="str">
            <v>Tapetes y Cortinas</v>
          </cell>
          <cell r="O969">
            <v>52999507</v>
          </cell>
          <cell r="P969" t="str">
            <v>Tapetes y Cortinas</v>
          </cell>
          <cell r="V969">
            <v>52999507</v>
          </cell>
          <cell r="W969" t="str">
            <v>Tapetes y Cortinas</v>
          </cell>
          <cell r="AC969">
            <v>52999507</v>
          </cell>
          <cell r="AD969" t="str">
            <v>Tapetes y Cortinas</v>
          </cell>
          <cell r="AJ969">
            <v>52999507</v>
          </cell>
          <cell r="AK969" t="str">
            <v>Tapetes y Cortinas</v>
          </cell>
          <cell r="AQ969">
            <v>52999507</v>
          </cell>
          <cell r="AR969" t="str">
            <v>Tapetes y Cortinas</v>
          </cell>
          <cell r="AX969">
            <v>52999507</v>
          </cell>
          <cell r="AY969" t="str">
            <v>Tapetes y Cortinas</v>
          </cell>
          <cell r="BE969">
            <v>52999507</v>
          </cell>
          <cell r="BF969" t="str">
            <v>Tapetes y Cortinas</v>
          </cell>
          <cell r="BS969">
            <v>52999507</v>
          </cell>
          <cell r="BT969" t="str">
            <v>Tapetes y Cortinas</v>
          </cell>
        </row>
        <row r="970">
          <cell r="A970">
            <v>52999508</v>
          </cell>
          <cell r="B970" t="str">
            <v>Uniformes</v>
          </cell>
          <cell r="H970">
            <v>52999508</v>
          </cell>
          <cell r="I970" t="str">
            <v>Uniformes</v>
          </cell>
          <cell r="O970">
            <v>52999508</v>
          </cell>
          <cell r="P970" t="str">
            <v>Uniformes</v>
          </cell>
          <cell r="V970">
            <v>52999508</v>
          </cell>
          <cell r="W970" t="str">
            <v>Uniformes</v>
          </cell>
          <cell r="AC970">
            <v>52999508</v>
          </cell>
          <cell r="AD970" t="str">
            <v>Uniformes</v>
          </cell>
          <cell r="AJ970">
            <v>52999508</v>
          </cell>
          <cell r="AK970" t="str">
            <v>Uniformes</v>
          </cell>
          <cell r="AQ970">
            <v>52999508</v>
          </cell>
          <cell r="AR970" t="str">
            <v>Uniformes</v>
          </cell>
          <cell r="AX970">
            <v>52999508</v>
          </cell>
          <cell r="AY970" t="str">
            <v>Uniformes</v>
          </cell>
          <cell r="BE970">
            <v>52999508</v>
          </cell>
          <cell r="BF970" t="str">
            <v>Uniformes</v>
          </cell>
          <cell r="BS970">
            <v>52999508</v>
          </cell>
          <cell r="BT970" t="str">
            <v>Uniformes</v>
          </cell>
        </row>
        <row r="971">
          <cell r="A971">
            <v>53</v>
          </cell>
          <cell r="B971" t="str">
            <v>NO OPERACIONALES</v>
          </cell>
          <cell r="H971">
            <v>53</v>
          </cell>
          <cell r="I971" t="str">
            <v>NO OPERACIONALES</v>
          </cell>
          <cell r="O971">
            <v>53</v>
          </cell>
          <cell r="P971" t="str">
            <v>NO OPERACIONALES</v>
          </cell>
          <cell r="V971">
            <v>53</v>
          </cell>
          <cell r="W971" t="str">
            <v>NO OPERACIONALES</v>
          </cell>
          <cell r="AC971">
            <v>53</v>
          </cell>
          <cell r="AD971" t="str">
            <v>NO OPERACIONALES</v>
          </cell>
          <cell r="AJ971">
            <v>53</v>
          </cell>
          <cell r="AK971" t="str">
            <v>NO OPERACIONALES</v>
          </cell>
          <cell r="AQ971">
            <v>53</v>
          </cell>
          <cell r="AR971" t="str">
            <v>NO OPERACIONALES</v>
          </cell>
          <cell r="AX971">
            <v>53</v>
          </cell>
          <cell r="AY971" t="str">
            <v>NO OPERACIONALES</v>
          </cell>
          <cell r="BE971">
            <v>53</v>
          </cell>
          <cell r="BF971" t="str">
            <v>NO OPERACIONALES</v>
          </cell>
          <cell r="BS971">
            <v>53</v>
          </cell>
          <cell r="BT971" t="str">
            <v>NO OPERACIONALES</v>
          </cell>
        </row>
        <row r="972">
          <cell r="A972">
            <v>5305</v>
          </cell>
          <cell r="B972" t="str">
            <v>FINANCIEROS</v>
          </cell>
          <cell r="H972">
            <v>5305</v>
          </cell>
          <cell r="I972" t="str">
            <v>FINANCIEROS</v>
          </cell>
          <cell r="O972">
            <v>5305</v>
          </cell>
          <cell r="P972" t="str">
            <v>FINANCIEROS</v>
          </cell>
          <cell r="V972">
            <v>5305</v>
          </cell>
          <cell r="W972" t="str">
            <v>FINANCIEROS</v>
          </cell>
          <cell r="AC972">
            <v>5305</v>
          </cell>
          <cell r="AD972" t="str">
            <v>FINANCIEROS</v>
          </cell>
          <cell r="AJ972">
            <v>5305</v>
          </cell>
          <cell r="AK972" t="str">
            <v>FINANCIEROS</v>
          </cell>
          <cell r="AQ972">
            <v>5305</v>
          </cell>
          <cell r="AR972" t="str">
            <v>FINANCIEROS</v>
          </cell>
          <cell r="AX972">
            <v>5305</v>
          </cell>
          <cell r="AY972" t="str">
            <v>FINANCIEROS</v>
          </cell>
          <cell r="BE972">
            <v>5305</v>
          </cell>
          <cell r="BF972" t="str">
            <v>FINANCIEROS</v>
          </cell>
          <cell r="BS972">
            <v>5305</v>
          </cell>
          <cell r="BT972" t="str">
            <v>FINANCIEROS</v>
          </cell>
        </row>
        <row r="973">
          <cell r="A973">
            <v>530505</v>
          </cell>
          <cell r="B973" t="str">
            <v>GASTOS BANCARIOS</v>
          </cell>
          <cell r="H973">
            <v>530505</v>
          </cell>
          <cell r="I973" t="str">
            <v>GASTOS BANCARIOS</v>
          </cell>
          <cell r="O973">
            <v>530505</v>
          </cell>
          <cell r="P973" t="str">
            <v>GASTOS BANCARIOS</v>
          </cell>
          <cell r="V973">
            <v>530505</v>
          </cell>
          <cell r="W973" t="str">
            <v>GASTOS BANCARIOS</v>
          </cell>
          <cell r="AC973">
            <v>530505</v>
          </cell>
          <cell r="AD973" t="str">
            <v>GASTOS BANCARIOS</v>
          </cell>
          <cell r="AJ973">
            <v>530505</v>
          </cell>
          <cell r="AK973" t="str">
            <v>GASTOS BANCARIOS</v>
          </cell>
          <cell r="AQ973">
            <v>530505</v>
          </cell>
          <cell r="AR973" t="str">
            <v>GASTOS BANCARIOS</v>
          </cell>
          <cell r="AX973">
            <v>530505</v>
          </cell>
          <cell r="AY973" t="str">
            <v>GASTOS BANCARIOS</v>
          </cell>
          <cell r="BE973">
            <v>530505</v>
          </cell>
          <cell r="BF973" t="str">
            <v>GASTOS BANCARIOS</v>
          </cell>
          <cell r="BS973">
            <v>530505</v>
          </cell>
          <cell r="BT973" t="str">
            <v>GASTOS BANCARIOS</v>
          </cell>
        </row>
        <row r="974">
          <cell r="A974">
            <v>530510</v>
          </cell>
          <cell r="B974" t="str">
            <v>REAJUSTE MONETARIO</v>
          </cell>
          <cell r="H974">
            <v>530510</v>
          </cell>
          <cell r="I974" t="str">
            <v>REAJUSTE MONETARIO</v>
          </cell>
          <cell r="O974">
            <v>530510</v>
          </cell>
          <cell r="P974" t="str">
            <v>REAJUSTE MONETARIO</v>
          </cell>
          <cell r="V974">
            <v>530510</v>
          </cell>
          <cell r="W974" t="str">
            <v>REAJUSTE MONETARIO</v>
          </cell>
          <cell r="AC974">
            <v>530510</v>
          </cell>
          <cell r="AD974" t="str">
            <v>REAJUSTE MONETARIO</v>
          </cell>
          <cell r="AJ974">
            <v>530510</v>
          </cell>
          <cell r="AK974" t="str">
            <v>REAJUSTE MONETARIO</v>
          </cell>
          <cell r="AQ974">
            <v>530510</v>
          </cell>
          <cell r="AR974" t="str">
            <v>REAJUSTE MONETARIO</v>
          </cell>
          <cell r="AX974">
            <v>530510</v>
          </cell>
          <cell r="AY974" t="str">
            <v>REAJUSTE MONETARIO</v>
          </cell>
          <cell r="BE974">
            <v>530510</v>
          </cell>
          <cell r="BF974" t="str">
            <v>REAJUSTE MONETARIO</v>
          </cell>
          <cell r="BS974">
            <v>530510</v>
          </cell>
          <cell r="BT974" t="str">
            <v>REAJUSTE MONETARIO</v>
          </cell>
        </row>
        <row r="975">
          <cell r="A975">
            <v>530515</v>
          </cell>
          <cell r="B975" t="str">
            <v>COMISIONES TARJETAS DE CR</v>
          </cell>
          <cell r="H975">
            <v>530515</v>
          </cell>
          <cell r="I975" t="str">
            <v>COMISIONES TARJETAS DE CR</v>
          </cell>
          <cell r="O975">
            <v>530515</v>
          </cell>
          <cell r="P975" t="str">
            <v>COMISIONES TARJETAS DE CR</v>
          </cell>
          <cell r="V975">
            <v>530515</v>
          </cell>
          <cell r="W975" t="str">
            <v>COMISIONES TARJETAS DE CR</v>
          </cell>
          <cell r="AC975">
            <v>530515</v>
          </cell>
          <cell r="AD975" t="str">
            <v>COMISIONES TARJETAS DE CR</v>
          </cell>
          <cell r="AJ975">
            <v>530515</v>
          </cell>
          <cell r="AK975" t="str">
            <v>COMISIONES TARJETAS DE CR</v>
          </cell>
          <cell r="AQ975">
            <v>530515</v>
          </cell>
          <cell r="AR975" t="str">
            <v>COMISIONES TARJETAS DE CR</v>
          </cell>
          <cell r="AX975">
            <v>530515</v>
          </cell>
          <cell r="AY975" t="str">
            <v>COMISIONES TARJETAS DE CR</v>
          </cell>
          <cell r="BE975">
            <v>530515</v>
          </cell>
          <cell r="BF975" t="str">
            <v>COMISIONES TARJETAS DE CR</v>
          </cell>
          <cell r="BS975">
            <v>530515</v>
          </cell>
          <cell r="BT975" t="str">
            <v>COMISIONES TARJETAS DE CR</v>
          </cell>
        </row>
        <row r="976">
          <cell r="A976">
            <v>530520</v>
          </cell>
          <cell r="B976" t="str">
            <v>INTERESES</v>
          </cell>
          <cell r="H976">
            <v>530520</v>
          </cell>
          <cell r="I976" t="str">
            <v>INTERESES</v>
          </cell>
          <cell r="O976">
            <v>530520</v>
          </cell>
          <cell r="P976" t="str">
            <v>INTERESES</v>
          </cell>
          <cell r="V976">
            <v>530520</v>
          </cell>
          <cell r="W976" t="str">
            <v>INTERESES</v>
          </cell>
          <cell r="AC976">
            <v>530520</v>
          </cell>
          <cell r="AD976" t="str">
            <v>INTERESES</v>
          </cell>
          <cell r="AJ976">
            <v>530520</v>
          </cell>
          <cell r="AK976" t="str">
            <v>INTERESES</v>
          </cell>
          <cell r="AQ976">
            <v>530520</v>
          </cell>
          <cell r="AR976" t="str">
            <v>INTERESES</v>
          </cell>
          <cell r="AX976">
            <v>530520</v>
          </cell>
          <cell r="AY976" t="str">
            <v>INTERESES</v>
          </cell>
          <cell r="BE976">
            <v>530520</v>
          </cell>
          <cell r="BF976" t="str">
            <v>INTERESES</v>
          </cell>
          <cell r="BS976">
            <v>530520</v>
          </cell>
          <cell r="BT976" t="str">
            <v>INTERESES</v>
          </cell>
        </row>
        <row r="977">
          <cell r="A977">
            <v>530535</v>
          </cell>
          <cell r="B977" t="str">
            <v>DESCUENTOS COMERCIALES CO</v>
          </cell>
          <cell r="H977">
            <v>530535</v>
          </cell>
          <cell r="I977" t="str">
            <v>DESCUENTOS COMERCIALES CO</v>
          </cell>
          <cell r="O977">
            <v>530535</v>
          </cell>
          <cell r="P977" t="str">
            <v>DESCUENTOS COMERCIALES CO</v>
          </cell>
          <cell r="V977">
            <v>530535</v>
          </cell>
          <cell r="W977" t="str">
            <v>DESCUENTOS COMERCIALES CO</v>
          </cell>
          <cell r="AC977">
            <v>530535</v>
          </cell>
          <cell r="AD977" t="str">
            <v>DESCUENTOS COMERCIALES CO</v>
          </cell>
          <cell r="AJ977">
            <v>530535</v>
          </cell>
          <cell r="AK977" t="str">
            <v>DESCUENTOS COMERCIALES CO</v>
          </cell>
          <cell r="AQ977">
            <v>530535</v>
          </cell>
          <cell r="AR977" t="str">
            <v>DESCUENTOS COMERCIALES CO</v>
          </cell>
          <cell r="AX977">
            <v>530535</v>
          </cell>
          <cell r="AY977" t="str">
            <v>DESCUENTOS COMERCIALES CO</v>
          </cell>
          <cell r="BE977">
            <v>530535</v>
          </cell>
          <cell r="BF977" t="str">
            <v>DESCUENTOS COMERCIALES CO</v>
          </cell>
          <cell r="BS977">
            <v>530535</v>
          </cell>
          <cell r="BT977" t="str">
            <v>DESCUENTOS COMERCIALES CO</v>
          </cell>
        </row>
        <row r="978">
          <cell r="A978">
            <v>530595</v>
          </cell>
          <cell r="B978" t="str">
            <v>OTROS</v>
          </cell>
          <cell r="H978">
            <v>530595</v>
          </cell>
          <cell r="I978" t="str">
            <v>OTROS</v>
          </cell>
          <cell r="O978">
            <v>530595</v>
          </cell>
          <cell r="P978" t="str">
            <v>OTROS</v>
          </cell>
          <cell r="V978">
            <v>530595</v>
          </cell>
          <cell r="W978" t="str">
            <v>OTROS</v>
          </cell>
          <cell r="AC978">
            <v>530595</v>
          </cell>
          <cell r="AD978" t="str">
            <v>OTROS</v>
          </cell>
          <cell r="AJ978">
            <v>530595</v>
          </cell>
          <cell r="AK978" t="str">
            <v>OTROS</v>
          </cell>
          <cell r="AQ978">
            <v>530595</v>
          </cell>
          <cell r="AR978" t="str">
            <v>OTROS</v>
          </cell>
          <cell r="AX978">
            <v>530595</v>
          </cell>
          <cell r="AY978" t="str">
            <v>OTROS</v>
          </cell>
          <cell r="BE978">
            <v>530595</v>
          </cell>
          <cell r="BF978" t="str">
            <v>OTROS</v>
          </cell>
          <cell r="BS978">
            <v>530595</v>
          </cell>
          <cell r="BT978" t="str">
            <v>OTROS</v>
          </cell>
        </row>
        <row r="979">
          <cell r="A979">
            <v>53059501</v>
          </cell>
          <cell r="B979" t="str">
            <v>Intereses de Sobregiro</v>
          </cell>
          <cell r="H979">
            <v>53059501</v>
          </cell>
          <cell r="I979" t="str">
            <v>Intereses de Sobregiro</v>
          </cell>
          <cell r="O979">
            <v>53059501</v>
          </cell>
          <cell r="P979" t="str">
            <v>Intereses de Sobregiro</v>
          </cell>
          <cell r="V979">
            <v>53059501</v>
          </cell>
          <cell r="W979" t="str">
            <v>Intereses de Sobregiro</v>
          </cell>
          <cell r="AC979">
            <v>53059501</v>
          </cell>
          <cell r="AD979" t="str">
            <v>Intereses de Sobregiro</v>
          </cell>
          <cell r="AJ979">
            <v>53059501</v>
          </cell>
          <cell r="AK979" t="str">
            <v>Intereses de Sobregiro</v>
          </cell>
          <cell r="AQ979">
            <v>53059501</v>
          </cell>
          <cell r="AR979" t="str">
            <v>Intereses de Sobregiro</v>
          </cell>
          <cell r="AX979">
            <v>53059501</v>
          </cell>
          <cell r="AY979" t="str">
            <v>Intereses de Sobregiro</v>
          </cell>
          <cell r="BE979">
            <v>53059501</v>
          </cell>
          <cell r="BF979" t="str">
            <v>Intereses de Sobregiro</v>
          </cell>
          <cell r="BS979">
            <v>53059501</v>
          </cell>
          <cell r="BT979" t="str">
            <v>Intereses de Sobregiro</v>
          </cell>
        </row>
        <row r="980">
          <cell r="A980">
            <v>5310</v>
          </cell>
          <cell r="B980" t="str">
            <v>PERD. EN VTA. Y RETIRO DE</v>
          </cell>
          <cell r="H980">
            <v>5310</v>
          </cell>
          <cell r="I980" t="str">
            <v>PERD. EN VTA. Y RETIRO DE</v>
          </cell>
          <cell r="O980">
            <v>5310</v>
          </cell>
          <cell r="P980" t="str">
            <v>PERD. EN VTA. Y RETIRO DE</v>
          </cell>
          <cell r="V980">
            <v>5310</v>
          </cell>
          <cell r="W980" t="str">
            <v>PERD. EN VTA. Y RETIRO DE</v>
          </cell>
          <cell r="AC980">
            <v>5310</v>
          </cell>
          <cell r="AD980" t="str">
            <v>PERD. EN VTA. Y RETIRO DE</v>
          </cell>
          <cell r="AJ980">
            <v>5310</v>
          </cell>
          <cell r="AK980" t="str">
            <v>PERD. EN VTA. Y RETIRO DE</v>
          </cell>
          <cell r="AQ980">
            <v>5310</v>
          </cell>
          <cell r="AR980" t="str">
            <v>PERD. EN VTA. Y RETIRO DE</v>
          </cell>
          <cell r="AX980">
            <v>5310</v>
          </cell>
          <cell r="AY980" t="str">
            <v>PERD. EN VTA. Y RETIRO DE</v>
          </cell>
          <cell r="BE980">
            <v>5310</v>
          </cell>
          <cell r="BF980" t="str">
            <v>PERD. EN VTA. Y RETIRO DE</v>
          </cell>
          <cell r="BS980">
            <v>5310</v>
          </cell>
          <cell r="BT980" t="str">
            <v>PERD. EN VTA. Y RETIRO DE</v>
          </cell>
        </row>
        <row r="981">
          <cell r="A981">
            <v>531005</v>
          </cell>
          <cell r="B981" t="str">
            <v>VENTA DE INVERSIONES</v>
          </cell>
          <cell r="H981">
            <v>531005</v>
          </cell>
          <cell r="I981" t="str">
            <v>VENTA DE INVERSIONES</v>
          </cell>
          <cell r="O981">
            <v>531005</v>
          </cell>
          <cell r="P981" t="str">
            <v>VENTA DE INVERSIONES</v>
          </cell>
          <cell r="V981">
            <v>531005</v>
          </cell>
          <cell r="W981" t="str">
            <v>VENTA DE INVERSIONES</v>
          </cell>
          <cell r="AC981">
            <v>531005</v>
          </cell>
          <cell r="AD981" t="str">
            <v>VENTA DE INVERSIONES</v>
          </cell>
          <cell r="AJ981">
            <v>531005</v>
          </cell>
          <cell r="AK981" t="str">
            <v>VENTA DE INVERSIONES</v>
          </cell>
          <cell r="AQ981">
            <v>531005</v>
          </cell>
          <cell r="AR981" t="str">
            <v>VENTA DE INVERSIONES</v>
          </cell>
          <cell r="AX981">
            <v>531005</v>
          </cell>
          <cell r="AY981" t="str">
            <v>VENTA DE INVERSIONES</v>
          </cell>
          <cell r="BE981">
            <v>531005</v>
          </cell>
          <cell r="BF981" t="str">
            <v>VENTA DE INVERSIONES</v>
          </cell>
          <cell r="BS981">
            <v>531005</v>
          </cell>
          <cell r="BT981" t="str">
            <v>VENTA DE INVERSIONES</v>
          </cell>
        </row>
        <row r="982">
          <cell r="A982">
            <v>531010</v>
          </cell>
          <cell r="B982" t="str">
            <v>VENTA DE CARTERA</v>
          </cell>
          <cell r="H982">
            <v>531010</v>
          </cell>
          <cell r="I982" t="str">
            <v>VENTA DE CARTERA</v>
          </cell>
          <cell r="O982">
            <v>531010</v>
          </cell>
          <cell r="P982" t="str">
            <v>VENTA DE CARTERA</v>
          </cell>
          <cell r="V982">
            <v>531010</v>
          </cell>
          <cell r="W982" t="str">
            <v>VENTA DE CARTERA</v>
          </cell>
          <cell r="AC982">
            <v>531010</v>
          </cell>
          <cell r="AD982" t="str">
            <v>VENTA DE CARTERA</v>
          </cell>
          <cell r="AJ982">
            <v>531010</v>
          </cell>
          <cell r="AK982" t="str">
            <v>VENTA DE CARTERA</v>
          </cell>
          <cell r="AQ982">
            <v>531010</v>
          </cell>
          <cell r="AR982" t="str">
            <v>VENTA DE CARTERA</v>
          </cell>
          <cell r="AX982">
            <v>531010</v>
          </cell>
          <cell r="AY982" t="str">
            <v>VENTA DE CARTERA</v>
          </cell>
          <cell r="BE982">
            <v>531010</v>
          </cell>
          <cell r="BF982" t="str">
            <v>VENTA DE CARTERA</v>
          </cell>
          <cell r="BS982">
            <v>531010</v>
          </cell>
          <cell r="BT982" t="str">
            <v>VENTA DE CARTERA</v>
          </cell>
        </row>
        <row r="983">
          <cell r="A983">
            <v>531015</v>
          </cell>
          <cell r="B983" t="str">
            <v>VENTA DE PROPIEDAD PLANTA</v>
          </cell>
          <cell r="H983">
            <v>531015</v>
          </cell>
          <cell r="I983" t="str">
            <v>VENTA DE PROPIEDAD PLANTA</v>
          </cell>
          <cell r="O983">
            <v>531015</v>
          </cell>
          <cell r="P983" t="str">
            <v>VENTA DE PROPIEDAD PLANTA</v>
          </cell>
          <cell r="V983">
            <v>531015</v>
          </cell>
          <cell r="W983" t="str">
            <v>VENTA DE PROPIEDAD PLANTA</v>
          </cell>
          <cell r="AC983">
            <v>531015</v>
          </cell>
          <cell r="AD983" t="str">
            <v>VENTA DE PROPIEDAD PLANTA</v>
          </cell>
          <cell r="AJ983">
            <v>531015</v>
          </cell>
          <cell r="AK983" t="str">
            <v>VENTA DE PROPIEDAD PLANTA</v>
          </cell>
          <cell r="AQ983">
            <v>531015</v>
          </cell>
          <cell r="AR983" t="str">
            <v>VENTA DE PROPIEDAD PLANTA</v>
          </cell>
          <cell r="AX983">
            <v>531015</v>
          </cell>
          <cell r="AY983" t="str">
            <v>VENTA DE PROPIEDAD PLANTA</v>
          </cell>
          <cell r="BE983">
            <v>531015</v>
          </cell>
          <cell r="BF983" t="str">
            <v>VENTA DE PROPIEDAD PLANTA</v>
          </cell>
          <cell r="BS983">
            <v>531015</v>
          </cell>
          <cell r="BT983" t="str">
            <v>VENTA DE PROPIEDAD PLANTA</v>
          </cell>
        </row>
        <row r="984">
          <cell r="A984">
            <v>531020</v>
          </cell>
          <cell r="B984" t="str">
            <v>VENTA DE INTANGIBLE</v>
          </cell>
          <cell r="H984">
            <v>531020</v>
          </cell>
          <cell r="I984" t="str">
            <v>VENTA DE INTANGIBLE</v>
          </cell>
          <cell r="O984">
            <v>531020</v>
          </cell>
          <cell r="P984" t="str">
            <v>VENTA DE INTANGIBLE</v>
          </cell>
          <cell r="V984">
            <v>531020</v>
          </cell>
          <cell r="W984" t="str">
            <v>VENTA DE INTANGIBLE</v>
          </cell>
          <cell r="AC984">
            <v>531020</v>
          </cell>
          <cell r="AD984" t="str">
            <v>VENTA DE INTANGIBLE</v>
          </cell>
          <cell r="AJ984">
            <v>531020</v>
          </cell>
          <cell r="AK984" t="str">
            <v>VENTA DE INTANGIBLE</v>
          </cell>
          <cell r="AQ984">
            <v>531020</v>
          </cell>
          <cell r="AR984" t="str">
            <v>VENTA DE INTANGIBLE</v>
          </cell>
          <cell r="AX984">
            <v>531020</v>
          </cell>
          <cell r="AY984" t="str">
            <v>VENTA DE INTANGIBLE</v>
          </cell>
          <cell r="BE984">
            <v>531020</v>
          </cell>
          <cell r="BF984" t="str">
            <v>VENTA DE INTANGIBLE</v>
          </cell>
          <cell r="BS984">
            <v>531020</v>
          </cell>
          <cell r="BT984" t="str">
            <v>VENTA DE INTANGIBLE</v>
          </cell>
        </row>
        <row r="985">
          <cell r="A985">
            <v>531025</v>
          </cell>
          <cell r="B985" t="str">
            <v>VENTA DE OTROS ACTIVOS</v>
          </cell>
          <cell r="H985">
            <v>531025</v>
          </cell>
          <cell r="I985" t="str">
            <v>VENTA DE OTROS ACTIVOS</v>
          </cell>
          <cell r="O985">
            <v>531025</v>
          </cell>
          <cell r="P985" t="str">
            <v>VENTA DE OTROS ACTIVOS</v>
          </cell>
          <cell r="V985">
            <v>531025</v>
          </cell>
          <cell r="W985" t="str">
            <v>VENTA DE OTROS ACTIVOS</v>
          </cell>
          <cell r="AC985">
            <v>531025</v>
          </cell>
          <cell r="AD985" t="str">
            <v>VENTA DE OTROS ACTIVOS</v>
          </cell>
          <cell r="AJ985">
            <v>531025</v>
          </cell>
          <cell r="AK985" t="str">
            <v>VENTA DE OTROS ACTIVOS</v>
          </cell>
          <cell r="AQ985">
            <v>531025</v>
          </cell>
          <cell r="AR985" t="str">
            <v>VENTA DE OTROS ACTIVOS</v>
          </cell>
          <cell r="AX985">
            <v>531025</v>
          </cell>
          <cell r="AY985" t="str">
            <v>VENTA DE OTROS ACTIVOS</v>
          </cell>
          <cell r="BE985">
            <v>531025</v>
          </cell>
          <cell r="BF985" t="str">
            <v>VENTA DE OTROS ACTIVOS</v>
          </cell>
          <cell r="BS985">
            <v>531025</v>
          </cell>
          <cell r="BT985" t="str">
            <v>VENTA DE OTROS ACTIVOS</v>
          </cell>
        </row>
        <row r="986">
          <cell r="A986">
            <v>531040</v>
          </cell>
          <cell r="B986" t="str">
            <v>PERDIDA POR SINIESTRO</v>
          </cell>
          <cell r="H986">
            <v>531040</v>
          </cell>
          <cell r="I986" t="str">
            <v>PERDIDA POR SINIESTRO</v>
          </cell>
          <cell r="O986">
            <v>531040</v>
          </cell>
          <cell r="P986" t="str">
            <v>PERDIDA POR SINIESTRO</v>
          </cell>
          <cell r="V986">
            <v>531040</v>
          </cell>
          <cell r="W986" t="str">
            <v>PERDIDA POR SINIESTRO</v>
          </cell>
          <cell r="AC986">
            <v>531040</v>
          </cell>
          <cell r="AD986" t="str">
            <v>PERDIDA POR SINIESTRO</v>
          </cell>
          <cell r="AJ986">
            <v>531040</v>
          </cell>
          <cell r="AK986" t="str">
            <v>PERDIDA POR SINIESTRO</v>
          </cell>
          <cell r="AQ986">
            <v>531040</v>
          </cell>
          <cell r="AR986" t="str">
            <v>PERDIDA POR SINIESTRO</v>
          </cell>
          <cell r="AX986">
            <v>531040</v>
          </cell>
          <cell r="AY986" t="str">
            <v>PERDIDA POR SINIESTRO</v>
          </cell>
          <cell r="BE986">
            <v>531040</v>
          </cell>
          <cell r="BF986" t="str">
            <v>PERDIDA POR SINIESTRO</v>
          </cell>
          <cell r="BS986">
            <v>531040</v>
          </cell>
          <cell r="BT986" t="str">
            <v>PERDIDA POR SINIESTRO</v>
          </cell>
        </row>
        <row r="987">
          <cell r="A987">
            <v>5315</v>
          </cell>
          <cell r="B987" t="str">
            <v>GASTOS EXTRAORDINARIOS</v>
          </cell>
          <cell r="H987">
            <v>5315</v>
          </cell>
          <cell r="I987" t="str">
            <v>GASTOS EXTRAORDINARIOS</v>
          </cell>
          <cell r="O987">
            <v>5315</v>
          </cell>
          <cell r="P987" t="str">
            <v>GASTOS EXTRAORDINARIOS</v>
          </cell>
          <cell r="V987">
            <v>5315</v>
          </cell>
          <cell r="W987" t="str">
            <v>GASTOS EXTRAORDINARIOS</v>
          </cell>
          <cell r="AC987">
            <v>5315</v>
          </cell>
          <cell r="AD987" t="str">
            <v>GASTOS EXTRAORDINARIOS</v>
          </cell>
          <cell r="AJ987">
            <v>5315</v>
          </cell>
          <cell r="AK987" t="str">
            <v>GASTOS EXTRAORDINARIOS</v>
          </cell>
          <cell r="AQ987">
            <v>5315</v>
          </cell>
          <cell r="AR987" t="str">
            <v>GASTOS EXTRAORDINARIOS</v>
          </cell>
          <cell r="AX987">
            <v>5315</v>
          </cell>
          <cell r="AY987" t="str">
            <v>GASTOS EXTRAORDINARIOS</v>
          </cell>
          <cell r="BE987">
            <v>5315</v>
          </cell>
          <cell r="BF987" t="str">
            <v>GASTOS EXTRAORDINARIOS</v>
          </cell>
          <cell r="BS987">
            <v>5315</v>
          </cell>
          <cell r="BT987" t="str">
            <v>GASTOS EXTRAORDINARIOS</v>
          </cell>
        </row>
        <row r="988">
          <cell r="A988">
            <v>531505</v>
          </cell>
          <cell r="B988" t="str">
            <v>COSTOS Y PROCESOS JUDICIA</v>
          </cell>
          <cell r="H988">
            <v>531505</v>
          </cell>
          <cell r="I988" t="str">
            <v>COSTOS Y PROCESOS JUDICIA</v>
          </cell>
          <cell r="O988">
            <v>531505</v>
          </cell>
          <cell r="P988" t="str">
            <v>COSTOS Y PROCESOS JUDICIA</v>
          </cell>
          <cell r="V988">
            <v>531505</v>
          </cell>
          <cell r="W988" t="str">
            <v>COSTOS Y PROCESOS JUDICIA</v>
          </cell>
          <cell r="AC988">
            <v>531505</v>
          </cell>
          <cell r="AD988" t="str">
            <v>COSTOS Y PROCESOS JUDICIA</v>
          </cell>
          <cell r="AJ988">
            <v>531505</v>
          </cell>
          <cell r="AK988" t="str">
            <v>COSTOS Y PROCESOS JUDICIA</v>
          </cell>
          <cell r="AQ988">
            <v>531505</v>
          </cell>
          <cell r="AR988" t="str">
            <v>COSTOS Y PROCESOS JUDICIA</v>
          </cell>
          <cell r="AX988">
            <v>531505</v>
          </cell>
          <cell r="AY988" t="str">
            <v>COSTOS Y PROCESOS JUDICIA</v>
          </cell>
          <cell r="BE988">
            <v>531505</v>
          </cell>
          <cell r="BF988" t="str">
            <v>COSTOS Y PROCESOS JUDICIA</v>
          </cell>
          <cell r="BS988">
            <v>531505</v>
          </cell>
          <cell r="BT988" t="str">
            <v>COSTOS Y PROCESOS JUDICIA</v>
          </cell>
        </row>
        <row r="989">
          <cell r="A989">
            <v>531520</v>
          </cell>
          <cell r="B989" t="str">
            <v>IMPUESTOS ASUMIDOS</v>
          </cell>
          <cell r="H989">
            <v>531520</v>
          </cell>
          <cell r="I989" t="str">
            <v>IMPUESTOS ASUMIDOS</v>
          </cell>
          <cell r="O989">
            <v>531520</v>
          </cell>
          <cell r="P989" t="str">
            <v>IMPUESTOS ASUMIDOS</v>
          </cell>
          <cell r="V989">
            <v>531520</v>
          </cell>
          <cell r="W989" t="str">
            <v>IMPUESTOS ASUMIDOS</v>
          </cell>
          <cell r="AC989">
            <v>531520</v>
          </cell>
          <cell r="AD989" t="str">
            <v>IMPUESTOS ASUMIDOS</v>
          </cell>
          <cell r="AJ989">
            <v>531520</v>
          </cell>
          <cell r="AK989" t="str">
            <v>IMPUESTOS ASUMIDOS</v>
          </cell>
          <cell r="AQ989">
            <v>531520</v>
          </cell>
          <cell r="AR989" t="str">
            <v>IMPUESTOS ASUMIDOS</v>
          </cell>
          <cell r="AX989">
            <v>531520</v>
          </cell>
          <cell r="AY989" t="str">
            <v>IMPUESTOS ASUMIDOS</v>
          </cell>
          <cell r="BE989">
            <v>531520</v>
          </cell>
          <cell r="BF989" t="str">
            <v>IMPUESTOS ASUMIDOS</v>
          </cell>
          <cell r="BS989">
            <v>531520</v>
          </cell>
          <cell r="BT989" t="str">
            <v>IMPUESTOS ASUMIDOS</v>
          </cell>
        </row>
        <row r="990">
          <cell r="A990">
            <v>5395</v>
          </cell>
          <cell r="B990" t="str">
            <v>GASTOS DIVERSOS</v>
          </cell>
          <cell r="H990">
            <v>5395</v>
          </cell>
          <cell r="I990" t="str">
            <v>GASTOS DIVERSOS</v>
          </cell>
          <cell r="O990">
            <v>5395</v>
          </cell>
          <cell r="P990" t="str">
            <v>GASTOS DIVERSOS</v>
          </cell>
          <cell r="V990">
            <v>5395</v>
          </cell>
          <cell r="W990" t="str">
            <v>GASTOS DIVERSOS</v>
          </cell>
          <cell r="AC990">
            <v>5395</v>
          </cell>
          <cell r="AD990" t="str">
            <v>GASTOS DIVERSOS</v>
          </cell>
          <cell r="AJ990">
            <v>5395</v>
          </cell>
          <cell r="AK990" t="str">
            <v>GASTOS DIVERSOS</v>
          </cell>
          <cell r="AQ990">
            <v>5395</v>
          </cell>
          <cell r="AR990" t="str">
            <v>GASTOS DIVERSOS</v>
          </cell>
          <cell r="AX990">
            <v>5395</v>
          </cell>
          <cell r="AY990" t="str">
            <v>GASTOS DIVERSOS</v>
          </cell>
          <cell r="BE990">
            <v>5395</v>
          </cell>
          <cell r="BF990" t="str">
            <v>GASTOS DIVERSOS</v>
          </cell>
          <cell r="BS990">
            <v>5395</v>
          </cell>
          <cell r="BT990" t="str">
            <v>GASTOS DIVERSOS</v>
          </cell>
        </row>
        <row r="991">
          <cell r="A991">
            <v>539505</v>
          </cell>
          <cell r="B991" t="str">
            <v>DEMANDAS LABORALES</v>
          </cell>
          <cell r="H991">
            <v>539505</v>
          </cell>
          <cell r="I991" t="str">
            <v>DEMANDAS LABORALES</v>
          </cell>
          <cell r="O991">
            <v>539505</v>
          </cell>
          <cell r="P991" t="str">
            <v>DEMANDAS LABORALES</v>
          </cell>
          <cell r="V991">
            <v>539505</v>
          </cell>
          <cell r="W991" t="str">
            <v>DEMANDAS LABORALES</v>
          </cell>
          <cell r="AC991">
            <v>539505</v>
          </cell>
          <cell r="AD991" t="str">
            <v>DEMANDAS LABORALES</v>
          </cell>
          <cell r="AJ991">
            <v>539505</v>
          </cell>
          <cell r="AK991" t="str">
            <v>DEMANDAS LABORALES</v>
          </cell>
          <cell r="AQ991">
            <v>539505</v>
          </cell>
          <cell r="AR991" t="str">
            <v>DEMANDAS LABORALES</v>
          </cell>
          <cell r="AX991">
            <v>539505</v>
          </cell>
          <cell r="AY991" t="str">
            <v>DEMANDAS LABORALES</v>
          </cell>
          <cell r="BE991">
            <v>539505</v>
          </cell>
          <cell r="BF991" t="str">
            <v>DEMANDAS LABORALES</v>
          </cell>
          <cell r="BS991">
            <v>539505</v>
          </cell>
          <cell r="BT991" t="str">
            <v>DEMANDAS LABORALES</v>
          </cell>
        </row>
        <row r="992">
          <cell r="A992">
            <v>539515</v>
          </cell>
          <cell r="B992" t="str">
            <v>INDEMNIZACIONES</v>
          </cell>
          <cell r="H992">
            <v>539515</v>
          </cell>
          <cell r="I992" t="str">
            <v>INDEMNIZACIONES</v>
          </cell>
          <cell r="O992">
            <v>539515</v>
          </cell>
          <cell r="P992" t="str">
            <v>INDEMNIZACIONES</v>
          </cell>
          <cell r="V992">
            <v>539515</v>
          </cell>
          <cell r="W992" t="str">
            <v>INDEMNIZACIONES</v>
          </cell>
          <cell r="AC992">
            <v>539515</v>
          </cell>
          <cell r="AD992" t="str">
            <v>INDEMNIZACIONES</v>
          </cell>
          <cell r="AJ992">
            <v>539515</v>
          </cell>
          <cell r="AK992" t="str">
            <v>INDEMNIZACIONES</v>
          </cell>
          <cell r="AQ992">
            <v>539515</v>
          </cell>
          <cell r="AR992" t="str">
            <v>INDEMNIZACIONES</v>
          </cell>
          <cell r="AX992">
            <v>539515</v>
          </cell>
          <cell r="AY992" t="str">
            <v>INDEMNIZACIONES</v>
          </cell>
          <cell r="BE992">
            <v>539515</v>
          </cell>
          <cell r="BF992" t="str">
            <v>INDEMNIZACIONES</v>
          </cell>
          <cell r="BS992">
            <v>539515</v>
          </cell>
          <cell r="BT992" t="str">
            <v>INDEMNIZACIONES</v>
          </cell>
        </row>
        <row r="993">
          <cell r="A993">
            <v>539520</v>
          </cell>
          <cell r="B993" t="str">
            <v>MULTAS SANCIONES Y LITIGI</v>
          </cell>
          <cell r="H993">
            <v>539520</v>
          </cell>
          <cell r="I993" t="str">
            <v>MULTAS SANCIONES Y LITIGI</v>
          </cell>
          <cell r="O993">
            <v>539520</v>
          </cell>
          <cell r="P993" t="str">
            <v>MULTAS SANCIONES Y LITIGI</v>
          </cell>
          <cell r="V993">
            <v>539520</v>
          </cell>
          <cell r="W993" t="str">
            <v>MULTAS SANCIONES Y LITIGI</v>
          </cell>
          <cell r="AC993">
            <v>539520</v>
          </cell>
          <cell r="AD993" t="str">
            <v>MULTAS SANCIONES Y LITIGI</v>
          </cell>
          <cell r="AJ993">
            <v>539520</v>
          </cell>
          <cell r="AK993" t="str">
            <v>MULTAS SANCIONES Y LITIGI</v>
          </cell>
          <cell r="AQ993">
            <v>539520</v>
          </cell>
          <cell r="AR993" t="str">
            <v>MULTAS SANCIONES Y LITIGI</v>
          </cell>
          <cell r="AX993">
            <v>539520</v>
          </cell>
          <cell r="AY993" t="str">
            <v>MULTAS SANCIONES Y LITIGI</v>
          </cell>
          <cell r="BE993">
            <v>539520</v>
          </cell>
          <cell r="BF993" t="str">
            <v>MULTAS SANCIONES Y LITIGI</v>
          </cell>
          <cell r="BS993">
            <v>539520</v>
          </cell>
          <cell r="BT993" t="str">
            <v>MULTAS SANCIONES Y LITIGI</v>
          </cell>
        </row>
        <row r="994">
          <cell r="A994">
            <v>539525</v>
          </cell>
          <cell r="B994" t="str">
            <v>DONACIONES</v>
          </cell>
          <cell r="H994">
            <v>539525</v>
          </cell>
          <cell r="I994" t="str">
            <v>DONACIONES</v>
          </cell>
          <cell r="O994">
            <v>539525</v>
          </cell>
          <cell r="P994" t="str">
            <v>DONACIONES</v>
          </cell>
          <cell r="V994">
            <v>539525</v>
          </cell>
          <cell r="W994" t="str">
            <v>DONACIONES</v>
          </cell>
          <cell r="AC994">
            <v>539525</v>
          </cell>
          <cell r="AD994" t="str">
            <v>DONACIONES</v>
          </cell>
          <cell r="AJ994">
            <v>539525</v>
          </cell>
          <cell r="AK994" t="str">
            <v>DONACIONES</v>
          </cell>
          <cell r="AQ994">
            <v>539525</v>
          </cell>
          <cell r="AR994" t="str">
            <v>DONACIONES</v>
          </cell>
          <cell r="AX994">
            <v>539525</v>
          </cell>
          <cell r="AY994" t="str">
            <v>DONACIONES</v>
          </cell>
          <cell r="BE994">
            <v>539525</v>
          </cell>
          <cell r="BF994" t="str">
            <v>DONACIONES</v>
          </cell>
          <cell r="BS994">
            <v>539525</v>
          </cell>
          <cell r="BT994" t="str">
            <v>DONACIONES</v>
          </cell>
        </row>
        <row r="995">
          <cell r="A995">
            <v>54</v>
          </cell>
          <cell r="B995" t="str">
            <v>IMPUESTO DE RENTA Y COMPL</v>
          </cell>
          <cell r="H995">
            <v>54</v>
          </cell>
          <cell r="I995" t="str">
            <v>IMPUESTO DE RENTA Y COMPL</v>
          </cell>
          <cell r="O995">
            <v>54</v>
          </cell>
          <cell r="P995" t="str">
            <v>IMPUESTO DE RENTA Y COMPL</v>
          </cell>
          <cell r="V995">
            <v>54</v>
          </cell>
          <cell r="W995" t="str">
            <v>IMPUESTO DE RENTA Y COMPL</v>
          </cell>
          <cell r="AC995">
            <v>54</v>
          </cell>
          <cell r="AD995" t="str">
            <v>IMPUESTO DE RENTA Y COMPL</v>
          </cell>
          <cell r="AJ995">
            <v>54</v>
          </cell>
          <cell r="AK995" t="str">
            <v>IMPUESTO DE RENTA Y COMPL</v>
          </cell>
          <cell r="AQ995">
            <v>54</v>
          </cell>
          <cell r="AR995" t="str">
            <v>IMPUESTO DE RENTA Y COMPL</v>
          </cell>
          <cell r="AX995">
            <v>54</v>
          </cell>
          <cell r="AY995" t="str">
            <v>IMPUESTO DE RENTA Y COMPL</v>
          </cell>
          <cell r="BE995">
            <v>54</v>
          </cell>
          <cell r="BF995" t="str">
            <v>IMPUESTO DE RENTA Y COMPL</v>
          </cell>
          <cell r="BS995">
            <v>54</v>
          </cell>
          <cell r="BT995" t="str">
            <v>IMPUESTO DE RENTA Y COMPL</v>
          </cell>
        </row>
        <row r="996">
          <cell r="A996">
            <v>5405</v>
          </cell>
          <cell r="B996" t="str">
            <v>IMPUESTO DE RENTA Y COMPL</v>
          </cell>
          <cell r="H996">
            <v>5405</v>
          </cell>
          <cell r="I996" t="str">
            <v>IMPUESTO DE RENTA Y COMPL</v>
          </cell>
          <cell r="O996">
            <v>5405</v>
          </cell>
          <cell r="P996" t="str">
            <v>IMPUESTO DE RENTA Y COMPL</v>
          </cell>
          <cell r="V996">
            <v>5405</v>
          </cell>
          <cell r="W996" t="str">
            <v>IMPUESTO DE RENTA Y COMPL</v>
          </cell>
          <cell r="AC996">
            <v>5405</v>
          </cell>
          <cell r="AD996" t="str">
            <v>IMPUESTO DE RENTA Y COMPL</v>
          </cell>
          <cell r="AJ996">
            <v>5405</v>
          </cell>
          <cell r="AK996" t="str">
            <v>IMPUESTO DE RENTA Y COMPL</v>
          </cell>
          <cell r="AQ996">
            <v>5405</v>
          </cell>
          <cell r="AR996" t="str">
            <v>IMPUESTO DE RENTA Y COMPL</v>
          </cell>
          <cell r="AX996">
            <v>5405</v>
          </cell>
          <cell r="AY996" t="str">
            <v>IMPUESTO DE RENTA Y COMPL</v>
          </cell>
          <cell r="BE996">
            <v>5405</v>
          </cell>
          <cell r="BF996" t="str">
            <v>IMPUESTO DE RENTA Y COMPL</v>
          </cell>
          <cell r="BS996">
            <v>5405</v>
          </cell>
          <cell r="BT996" t="str">
            <v>IMPUESTO DE RENTA Y COMPL</v>
          </cell>
        </row>
        <row r="997">
          <cell r="A997">
            <v>540505</v>
          </cell>
          <cell r="B997" t="str">
            <v>IMPUESTO DE RENTA Y COMPL</v>
          </cell>
          <cell r="H997">
            <v>540505</v>
          </cell>
          <cell r="I997" t="str">
            <v>IMPUESTO DE RENTA Y COMPL</v>
          </cell>
          <cell r="O997">
            <v>540505</v>
          </cell>
          <cell r="P997" t="str">
            <v>IMPUESTO DE RENTA Y COMPL</v>
          </cell>
          <cell r="V997">
            <v>540505</v>
          </cell>
          <cell r="W997" t="str">
            <v>IMPUESTO DE RENTA Y COMPL</v>
          </cell>
          <cell r="AC997">
            <v>540505</v>
          </cell>
          <cell r="AD997" t="str">
            <v>IMPUESTO DE RENTA Y COMPL</v>
          </cell>
          <cell r="AJ997">
            <v>540505</v>
          </cell>
          <cell r="AK997" t="str">
            <v>IMPUESTO DE RENTA Y COMPL</v>
          </cell>
          <cell r="AQ997">
            <v>540505</v>
          </cell>
          <cell r="AR997" t="str">
            <v>IMPUESTO DE RENTA Y COMPL</v>
          </cell>
          <cell r="AX997">
            <v>540505</v>
          </cell>
          <cell r="AY997" t="str">
            <v>IMPUESTO DE RENTA Y COMPL</v>
          </cell>
          <cell r="BE997">
            <v>540505</v>
          </cell>
          <cell r="BF997" t="str">
            <v>IMPUESTO DE RENTA Y COMPL</v>
          </cell>
          <cell r="BS997">
            <v>540505</v>
          </cell>
          <cell r="BT997" t="str">
            <v>IMPUESTO DE RENTA Y COMPL</v>
          </cell>
        </row>
        <row r="998">
          <cell r="A998">
            <v>59</v>
          </cell>
          <cell r="B998" t="str">
            <v>GANANCIAS Y PERDIDAS</v>
          </cell>
          <cell r="H998">
            <v>59</v>
          </cell>
          <cell r="I998" t="str">
            <v>GANANCIAS Y PERDIDAS</v>
          </cell>
          <cell r="O998">
            <v>59</v>
          </cell>
          <cell r="P998" t="str">
            <v>GANANCIAS Y PERDIDAS</v>
          </cell>
          <cell r="V998">
            <v>59</v>
          </cell>
          <cell r="W998" t="str">
            <v>GANANCIAS Y PERDIDAS</v>
          </cell>
          <cell r="AC998">
            <v>59</v>
          </cell>
          <cell r="AD998" t="str">
            <v>GANANCIAS Y PERDIDAS</v>
          </cell>
          <cell r="AJ998">
            <v>59</v>
          </cell>
          <cell r="AK998" t="str">
            <v>GANANCIAS Y PERDIDAS</v>
          </cell>
          <cell r="AQ998">
            <v>59</v>
          </cell>
          <cell r="AR998" t="str">
            <v>GANANCIAS Y PERDIDAS</v>
          </cell>
          <cell r="AX998">
            <v>59</v>
          </cell>
          <cell r="AY998" t="str">
            <v>GANANCIAS Y PERDIDAS</v>
          </cell>
          <cell r="BE998">
            <v>59</v>
          </cell>
          <cell r="BF998" t="str">
            <v>GANANCIAS Y PERDIDAS</v>
          </cell>
          <cell r="BS998">
            <v>59</v>
          </cell>
          <cell r="BT998" t="str">
            <v>GANANCIAS Y PERDIDAS</v>
          </cell>
        </row>
        <row r="999">
          <cell r="A999">
            <v>5905</v>
          </cell>
          <cell r="B999" t="str">
            <v>GANANCIAS</v>
          </cell>
          <cell r="H999">
            <v>5905</v>
          </cell>
          <cell r="I999" t="str">
            <v>GANANCIAS</v>
          </cell>
          <cell r="O999">
            <v>5905</v>
          </cell>
          <cell r="P999" t="str">
            <v>GANANCIAS</v>
          </cell>
          <cell r="V999">
            <v>5905</v>
          </cell>
          <cell r="W999" t="str">
            <v>GANANCIAS</v>
          </cell>
          <cell r="AC999">
            <v>5905</v>
          </cell>
          <cell r="AD999" t="str">
            <v>GANANCIAS</v>
          </cell>
          <cell r="AJ999">
            <v>5905</v>
          </cell>
          <cell r="AK999" t="str">
            <v>GANANCIAS</v>
          </cell>
          <cell r="AQ999">
            <v>5905</v>
          </cell>
          <cell r="AR999" t="str">
            <v>GANANCIAS</v>
          </cell>
          <cell r="AX999">
            <v>5905</v>
          </cell>
          <cell r="AY999" t="str">
            <v>GANANCIAS</v>
          </cell>
          <cell r="BE999">
            <v>5905</v>
          </cell>
          <cell r="BF999" t="str">
            <v>GANANCIAS</v>
          </cell>
          <cell r="BS999">
            <v>5905</v>
          </cell>
          <cell r="BT999" t="str">
            <v>GANANCIAS</v>
          </cell>
        </row>
        <row r="1000">
          <cell r="A1000">
            <v>590505</v>
          </cell>
          <cell r="B1000" t="str">
            <v>GANANCIAS Y PERDIDAS</v>
          </cell>
          <cell r="H1000">
            <v>590505</v>
          </cell>
          <cell r="I1000" t="str">
            <v>GANANCIAS Y PERDIDAS</v>
          </cell>
          <cell r="O1000">
            <v>590505</v>
          </cell>
          <cell r="P1000" t="str">
            <v>GANANCIAS Y PERDIDAS</v>
          </cell>
          <cell r="V1000">
            <v>590505</v>
          </cell>
          <cell r="W1000" t="str">
            <v>GANANCIAS Y PERDIDAS</v>
          </cell>
          <cell r="AC1000">
            <v>590505</v>
          </cell>
          <cell r="AD1000" t="str">
            <v>GANANCIAS Y PERDIDAS</v>
          </cell>
          <cell r="AJ1000">
            <v>590505</v>
          </cell>
          <cell r="AK1000" t="str">
            <v>GANANCIAS Y PERDIDAS</v>
          </cell>
          <cell r="AQ1000">
            <v>590505</v>
          </cell>
          <cell r="AR1000" t="str">
            <v>GANANCIAS Y PERDIDAS</v>
          </cell>
          <cell r="AX1000">
            <v>590505</v>
          </cell>
          <cell r="AY1000" t="str">
            <v>GANANCIAS Y PERDIDAS</v>
          </cell>
          <cell r="BE1000">
            <v>590505</v>
          </cell>
          <cell r="BF1000" t="str">
            <v>GANANCIAS Y PERDIDAS</v>
          </cell>
          <cell r="BS1000">
            <v>590505</v>
          </cell>
          <cell r="BT1000" t="str">
            <v>GANANCIAS Y PERDIDAS</v>
          </cell>
        </row>
      </sheetData>
      <sheetData sheetId="17" refreshError="1">
        <row r="1">
          <cell r="BZ1" t="str">
            <v>Diciembre_GC</v>
          </cell>
          <cell r="CA1">
            <v>890312688</v>
          </cell>
          <cell r="CB1" t="str">
            <v>EDIFICADORA CONTINENTAL S.A.</v>
          </cell>
          <cell r="CC1" t="str">
            <v/>
          </cell>
          <cell r="CD1" t="str">
            <v/>
          </cell>
          <cell r="CE1">
            <v>2009</v>
          </cell>
        </row>
        <row r="2">
          <cell r="BZ2" t="str">
            <v>Cd</v>
          </cell>
          <cell r="CB2" t="str">
            <v>Saldo Anterior</v>
          </cell>
          <cell r="CC2" t="str">
            <v>Db</v>
          </cell>
          <cell r="CD2" t="str">
            <v>Cr</v>
          </cell>
          <cell r="CE2" t="str">
            <v>Saldo Actual</v>
          </cell>
        </row>
        <row r="3">
          <cell r="BZ3">
            <v>1</v>
          </cell>
          <cell r="CA3" t="str">
            <v>ACTIVO</v>
          </cell>
          <cell r="CB3">
            <v>5768067104.8999996</v>
          </cell>
          <cell r="CC3">
            <v>4798926638.4499998</v>
          </cell>
          <cell r="CD3">
            <v>4379098894.6700001</v>
          </cell>
          <cell r="CE3">
            <v>6187894848.6800003</v>
          </cell>
        </row>
        <row r="4">
          <cell r="BZ4">
            <v>11</v>
          </cell>
          <cell r="CA4" t="str">
            <v xml:space="preserve">DISPONIBLE                    </v>
          </cell>
          <cell r="CB4">
            <v>701985824.85000002</v>
          </cell>
          <cell r="CC4">
            <v>1849201731.45</v>
          </cell>
          <cell r="CD4">
            <v>1407055262.0699999</v>
          </cell>
          <cell r="CE4">
            <v>1144132294.23</v>
          </cell>
        </row>
        <row r="5">
          <cell r="BZ5">
            <v>1105</v>
          </cell>
          <cell r="CA5" t="str">
            <v xml:space="preserve">CAJA                          </v>
          </cell>
          <cell r="CB5">
            <v>12137622</v>
          </cell>
          <cell r="CC5">
            <v>373320909.98000002</v>
          </cell>
          <cell r="CD5">
            <v>352228282</v>
          </cell>
          <cell r="CE5">
            <v>33230249.98</v>
          </cell>
        </row>
        <row r="6">
          <cell r="BZ6">
            <v>110505</v>
          </cell>
          <cell r="CA6" t="str">
            <v xml:space="preserve">CAJA GENERAL                  </v>
          </cell>
          <cell r="CB6">
            <v>9337622</v>
          </cell>
          <cell r="CC6">
            <v>371320909.98000002</v>
          </cell>
          <cell r="CD6">
            <v>350228282</v>
          </cell>
          <cell r="CE6">
            <v>30430249.98</v>
          </cell>
        </row>
        <row r="7">
          <cell r="BZ7">
            <v>11050502</v>
          </cell>
          <cell r="CA7" t="str">
            <v xml:space="preserve">ANTICIPOS Y DEV. HUESPED      </v>
          </cell>
          <cell r="CB7">
            <v>0</v>
          </cell>
          <cell r="CC7">
            <v>11755300</v>
          </cell>
          <cell r="CD7">
            <v>11755300</v>
          </cell>
          <cell r="CE7">
            <v>0</v>
          </cell>
        </row>
        <row r="8">
          <cell r="BZ8">
            <v>11050503</v>
          </cell>
          <cell r="CA8" t="str">
            <v xml:space="preserve">INGRESOS POR DEPOSITAR        </v>
          </cell>
          <cell r="CB8">
            <v>9337622</v>
          </cell>
          <cell r="CC8">
            <v>359565609.98000002</v>
          </cell>
          <cell r="CD8">
            <v>338472982</v>
          </cell>
          <cell r="CE8">
            <v>30430249.98</v>
          </cell>
        </row>
        <row r="9">
          <cell r="BZ9">
            <v>110510</v>
          </cell>
          <cell r="CA9" t="str">
            <v xml:space="preserve">CAJAS MENORES                 </v>
          </cell>
          <cell r="CB9">
            <v>2800000</v>
          </cell>
          <cell r="CC9">
            <v>2000000</v>
          </cell>
          <cell r="CD9">
            <v>2000000</v>
          </cell>
          <cell r="CE9">
            <v>2800000</v>
          </cell>
        </row>
        <row r="10">
          <cell r="BZ10">
            <v>11051001</v>
          </cell>
          <cell r="CA10" t="str">
            <v xml:space="preserve">CAJA MENOR COMPRAS            </v>
          </cell>
          <cell r="CB10">
            <v>2500000</v>
          </cell>
          <cell r="CC10">
            <v>0</v>
          </cell>
          <cell r="CD10">
            <v>0</v>
          </cell>
          <cell r="CE10">
            <v>2500000</v>
          </cell>
        </row>
        <row r="11">
          <cell r="BZ11">
            <v>11051002</v>
          </cell>
          <cell r="CA11" t="str">
            <v>CAJA MENOR RECEPCIÓN</v>
          </cell>
          <cell r="CB11">
            <v>0</v>
          </cell>
          <cell r="CC11">
            <v>2000000</v>
          </cell>
          <cell r="CD11">
            <v>2000000</v>
          </cell>
          <cell r="CE11">
            <v>0</v>
          </cell>
        </row>
        <row r="12">
          <cell r="BZ12">
            <v>11051003</v>
          </cell>
          <cell r="CA12" t="str">
            <v xml:space="preserve">CAJA MENOR DE CONTABILIDAD    </v>
          </cell>
          <cell r="CB12">
            <v>300000</v>
          </cell>
          <cell r="CC12">
            <v>0</v>
          </cell>
          <cell r="CD12">
            <v>0</v>
          </cell>
          <cell r="CE12">
            <v>300000</v>
          </cell>
        </row>
        <row r="13">
          <cell r="BZ13">
            <v>1110</v>
          </cell>
          <cell r="CA13" t="str">
            <v xml:space="preserve">BANCOS                        </v>
          </cell>
          <cell r="CB13">
            <v>375917641.69999999</v>
          </cell>
          <cell r="CC13">
            <v>1290528103.47</v>
          </cell>
          <cell r="CD13">
            <v>946096834.03999996</v>
          </cell>
          <cell r="CE13">
            <v>720348911.13</v>
          </cell>
        </row>
        <row r="14">
          <cell r="BZ14">
            <v>111005</v>
          </cell>
          <cell r="CA14" t="str">
            <v xml:space="preserve">MONEDA NACIONAL               </v>
          </cell>
          <cell r="CB14">
            <v>375917641.69999999</v>
          </cell>
          <cell r="CC14">
            <v>1290528103.47</v>
          </cell>
          <cell r="CD14">
            <v>946096834.03999996</v>
          </cell>
          <cell r="CE14">
            <v>720348911.13</v>
          </cell>
        </row>
        <row r="15">
          <cell r="BZ15">
            <v>11100501</v>
          </cell>
          <cell r="CA15" t="str">
            <v>BANCO HSBC</v>
          </cell>
          <cell r="CB15">
            <v>7749633.9199999999</v>
          </cell>
          <cell r="CC15">
            <v>773930</v>
          </cell>
          <cell r="CD15">
            <v>3560754.65</v>
          </cell>
          <cell r="CE15">
            <v>4962809.2699999996</v>
          </cell>
        </row>
        <row r="16">
          <cell r="BZ16">
            <v>11100502</v>
          </cell>
          <cell r="CA16" t="str">
            <v>BANCO DAVIVIENDA</v>
          </cell>
          <cell r="CB16">
            <v>27855428.050000001</v>
          </cell>
          <cell r="CC16">
            <v>18033632</v>
          </cell>
          <cell r="CD16">
            <v>32128</v>
          </cell>
          <cell r="CE16">
            <v>45856932.049999997</v>
          </cell>
        </row>
        <row r="17">
          <cell r="BZ17">
            <v>11100503</v>
          </cell>
          <cell r="CA17" t="str">
            <v xml:space="preserve">BANCOLOMBIA                   </v>
          </cell>
          <cell r="CB17">
            <v>122489714.47</v>
          </cell>
          <cell r="CC17">
            <v>434502879.47000003</v>
          </cell>
          <cell r="CD17">
            <v>252284533.34</v>
          </cell>
          <cell r="CE17">
            <v>304708060.60000002</v>
          </cell>
        </row>
        <row r="18">
          <cell r="BZ18">
            <v>11100504</v>
          </cell>
          <cell r="CA18" t="str">
            <v xml:space="preserve">BANCO DE OCCIDENTE            </v>
          </cell>
          <cell r="CB18">
            <v>217822865.25999999</v>
          </cell>
          <cell r="CC18">
            <v>837217662</v>
          </cell>
          <cell r="CD18">
            <v>690219418.04999995</v>
          </cell>
          <cell r="CE18">
            <v>364821109.20999998</v>
          </cell>
        </row>
        <row r="19">
          <cell r="BZ19">
            <v>1120</v>
          </cell>
          <cell r="CA19" t="str">
            <v xml:space="preserve">CUENTAS DE AHORRO             </v>
          </cell>
          <cell r="CB19">
            <v>300569561.14999998</v>
          </cell>
          <cell r="CC19">
            <v>182597718</v>
          </cell>
          <cell r="CD19">
            <v>100414146.03</v>
          </cell>
          <cell r="CE19">
            <v>382753133.12</v>
          </cell>
        </row>
        <row r="20">
          <cell r="BZ20">
            <v>112005</v>
          </cell>
          <cell r="CA20" t="str">
            <v xml:space="preserve">BANCOS                        </v>
          </cell>
          <cell r="CB20">
            <v>300569561.14999998</v>
          </cell>
          <cell r="CC20">
            <v>182597718</v>
          </cell>
          <cell r="CD20">
            <v>100414146.03</v>
          </cell>
          <cell r="CE20">
            <v>382753133.12</v>
          </cell>
        </row>
        <row r="21">
          <cell r="BZ21">
            <v>11200501</v>
          </cell>
          <cell r="CA21" t="str">
            <v xml:space="preserve">BANCO DE OCCIDENTE            </v>
          </cell>
          <cell r="CB21">
            <v>299243314.14999998</v>
          </cell>
          <cell r="CC21">
            <v>182578776</v>
          </cell>
          <cell r="CD21">
            <v>100414146.03</v>
          </cell>
          <cell r="CE21">
            <v>381407944.12</v>
          </cell>
        </row>
        <row r="22">
          <cell r="BZ22">
            <v>11200502</v>
          </cell>
          <cell r="CA22" t="str">
            <v>BANCO BBVA</v>
          </cell>
          <cell r="CB22">
            <v>1326247</v>
          </cell>
          <cell r="CC22">
            <v>18942</v>
          </cell>
          <cell r="CD22">
            <v>0</v>
          </cell>
          <cell r="CE22">
            <v>1345189</v>
          </cell>
        </row>
        <row r="23">
          <cell r="BZ23">
            <v>1125</v>
          </cell>
          <cell r="CA23" t="str">
            <v xml:space="preserve">FONDOS                        </v>
          </cell>
          <cell r="CB23">
            <v>13361000</v>
          </cell>
          <cell r="CC23">
            <v>2755000</v>
          </cell>
          <cell r="CD23">
            <v>8316000</v>
          </cell>
          <cell r="CE23">
            <v>7800000</v>
          </cell>
        </row>
        <row r="24">
          <cell r="BZ24">
            <v>112515</v>
          </cell>
          <cell r="CA24" t="str">
            <v xml:space="preserve">FOND. ESPEC. DE MONEDA NAL    </v>
          </cell>
          <cell r="CB24">
            <v>13361000</v>
          </cell>
          <cell r="CC24">
            <v>2755000</v>
          </cell>
          <cell r="CD24">
            <v>8316000</v>
          </cell>
          <cell r="CE24">
            <v>7800000</v>
          </cell>
        </row>
        <row r="25">
          <cell r="BZ25">
            <v>11251501</v>
          </cell>
          <cell r="CA25" t="str">
            <v xml:space="preserve">FONDO AUDIT. DE INGRESOS      </v>
          </cell>
          <cell r="CB25">
            <v>4000000</v>
          </cell>
          <cell r="CC25">
            <v>2000000</v>
          </cell>
          <cell r="CD25">
            <v>0</v>
          </cell>
          <cell r="CE25">
            <v>6000000</v>
          </cell>
        </row>
        <row r="26">
          <cell r="BZ26">
            <v>11251502</v>
          </cell>
          <cell r="CA26" t="str">
            <v xml:space="preserve">FONDO DE CAJA PPAL TORRE A    </v>
          </cell>
          <cell r="CB26">
            <v>800000</v>
          </cell>
          <cell r="CC26">
            <v>0</v>
          </cell>
          <cell r="CD26">
            <v>0</v>
          </cell>
          <cell r="CE26">
            <v>800000</v>
          </cell>
        </row>
        <row r="27">
          <cell r="BZ27">
            <v>11251503</v>
          </cell>
          <cell r="CA27" t="str">
            <v xml:space="preserve">FONDO DE CAJA CAFETERIA       </v>
          </cell>
          <cell r="CB27">
            <v>100000</v>
          </cell>
          <cell r="CC27">
            <v>0</v>
          </cell>
          <cell r="CD27">
            <v>0</v>
          </cell>
          <cell r="CE27">
            <v>100000</v>
          </cell>
        </row>
        <row r="28">
          <cell r="BZ28">
            <v>11251505</v>
          </cell>
          <cell r="CA28" t="str">
            <v xml:space="preserve">FONDO SOBRANTES INCENTIVOS    </v>
          </cell>
          <cell r="CB28">
            <v>7561000</v>
          </cell>
          <cell r="CC28">
            <v>755000</v>
          </cell>
          <cell r="CD28">
            <v>8316000</v>
          </cell>
          <cell r="CE28">
            <v>0</v>
          </cell>
        </row>
        <row r="29">
          <cell r="BZ29">
            <v>11251506</v>
          </cell>
          <cell r="CA29" t="str">
            <v xml:space="preserve">FONDO CAJA PPAL TORRE B       </v>
          </cell>
          <cell r="CB29">
            <v>800000</v>
          </cell>
          <cell r="CC29">
            <v>0</v>
          </cell>
          <cell r="CD29">
            <v>0</v>
          </cell>
          <cell r="CE29">
            <v>800000</v>
          </cell>
        </row>
        <row r="30">
          <cell r="BZ30">
            <v>11251507</v>
          </cell>
          <cell r="CA30" t="str">
            <v xml:space="preserve">FONDO CAJA PISCINA            </v>
          </cell>
          <cell r="CB30">
            <v>100000</v>
          </cell>
          <cell r="CC30">
            <v>0</v>
          </cell>
          <cell r="CD30">
            <v>0</v>
          </cell>
          <cell r="CE30">
            <v>100000</v>
          </cell>
        </row>
        <row r="31">
          <cell r="BZ31">
            <v>12</v>
          </cell>
          <cell r="CA31" t="str">
            <v xml:space="preserve">INVERSIONES                   </v>
          </cell>
          <cell r="CB31">
            <v>0</v>
          </cell>
          <cell r="CC31">
            <v>0</v>
          </cell>
          <cell r="CD31">
            <v>0</v>
          </cell>
          <cell r="CE31">
            <v>0</v>
          </cell>
        </row>
        <row r="32">
          <cell r="BZ32">
            <v>1255</v>
          </cell>
          <cell r="CA32" t="str">
            <v xml:space="preserve">OBLIGATORIAS                  </v>
          </cell>
          <cell r="CB32">
            <v>0</v>
          </cell>
          <cell r="CC32">
            <v>0</v>
          </cell>
          <cell r="CD32">
            <v>0</v>
          </cell>
          <cell r="CE32">
            <v>0</v>
          </cell>
        </row>
        <row r="33">
          <cell r="BZ33">
            <v>125595</v>
          </cell>
          <cell r="CA33" t="str">
            <v xml:space="preserve">OTROS                         </v>
          </cell>
          <cell r="CB33">
            <v>0</v>
          </cell>
          <cell r="CC33">
            <v>0</v>
          </cell>
          <cell r="CD33">
            <v>0</v>
          </cell>
          <cell r="CE33">
            <v>0</v>
          </cell>
        </row>
        <row r="34">
          <cell r="BZ34">
            <v>12559502</v>
          </cell>
          <cell r="CA34" t="str">
            <v xml:space="preserve">BONOS  SOLIDARIDAD POR LA PAZ </v>
          </cell>
          <cell r="CB34">
            <v>0</v>
          </cell>
          <cell r="CC34">
            <v>0</v>
          </cell>
          <cell r="CD34">
            <v>0</v>
          </cell>
          <cell r="CE34">
            <v>0</v>
          </cell>
        </row>
        <row r="35">
          <cell r="BZ35">
            <v>13</v>
          </cell>
          <cell r="CA35" t="str">
            <v xml:space="preserve">DEUDORES                      </v>
          </cell>
          <cell r="CB35">
            <v>1516793847</v>
          </cell>
          <cell r="CC35">
            <v>2322314237</v>
          </cell>
          <cell r="CD35">
            <v>2815736744.4200001</v>
          </cell>
          <cell r="CE35">
            <v>1023371339.58</v>
          </cell>
        </row>
        <row r="36">
          <cell r="BZ36">
            <v>1305</v>
          </cell>
          <cell r="CA36" t="str">
            <v xml:space="preserve">CLIENTES                      </v>
          </cell>
          <cell r="CB36">
            <v>1240792198</v>
          </cell>
          <cell r="CC36">
            <v>2245433090</v>
          </cell>
          <cell r="CD36">
            <v>2580524679.4200001</v>
          </cell>
          <cell r="CE36">
            <v>905700608.58000004</v>
          </cell>
        </row>
        <row r="37">
          <cell r="BZ37">
            <v>130505</v>
          </cell>
          <cell r="CA37" t="str">
            <v xml:space="preserve">NACIONALES                    </v>
          </cell>
          <cell r="CB37">
            <v>1240792198</v>
          </cell>
          <cell r="CC37">
            <v>2245433090</v>
          </cell>
          <cell r="CD37">
            <v>2580524679.4200001</v>
          </cell>
          <cell r="CE37">
            <v>905700608.58000004</v>
          </cell>
        </row>
        <row r="38">
          <cell r="BZ38">
            <v>13050501</v>
          </cell>
          <cell r="CA38" t="str">
            <v>HUESPÉDES</v>
          </cell>
          <cell r="CB38">
            <v>39833605</v>
          </cell>
          <cell r="CC38">
            <v>1211958254</v>
          </cell>
          <cell r="CD38">
            <v>1251791859</v>
          </cell>
          <cell r="CE38">
            <v>0</v>
          </cell>
        </row>
        <row r="39">
          <cell r="BZ39">
            <v>13050502</v>
          </cell>
          <cell r="CA39" t="str">
            <v xml:space="preserve">PARTICULARES                  </v>
          </cell>
          <cell r="CB39">
            <v>1200958593</v>
          </cell>
          <cell r="CC39">
            <v>974203727</v>
          </cell>
          <cell r="CD39">
            <v>1323732820.4200001</v>
          </cell>
          <cell r="CE39">
            <v>851429499.58000004</v>
          </cell>
        </row>
        <row r="40">
          <cell r="BZ40">
            <v>13050503</v>
          </cell>
          <cell r="CA40" t="str">
            <v xml:space="preserve">CHEQUES DEVUELTOS             </v>
          </cell>
          <cell r="CB40">
            <v>0</v>
          </cell>
          <cell r="CC40">
            <v>5000000</v>
          </cell>
          <cell r="CD40">
            <v>5000000</v>
          </cell>
          <cell r="CE40">
            <v>0</v>
          </cell>
        </row>
        <row r="41">
          <cell r="BZ41">
            <v>13050504</v>
          </cell>
          <cell r="CA41" t="str">
            <v>TARJETAS DE CREDITO</v>
          </cell>
          <cell r="CB41">
            <v>0</v>
          </cell>
          <cell r="CC41">
            <v>46017548</v>
          </cell>
          <cell r="CD41">
            <v>0</v>
          </cell>
          <cell r="CE41">
            <v>46017548</v>
          </cell>
        </row>
        <row r="42">
          <cell r="BZ42">
            <v>13050505</v>
          </cell>
          <cell r="CA42" t="str">
            <v>CLIENTES EN CASA DIC 31 2009</v>
          </cell>
          <cell r="CB42">
            <v>0</v>
          </cell>
          <cell r="CC42">
            <v>8253561</v>
          </cell>
          <cell r="CD42">
            <v>0</v>
          </cell>
          <cell r="CE42">
            <v>8253561</v>
          </cell>
        </row>
        <row r="43">
          <cell r="BZ43">
            <v>1330</v>
          </cell>
          <cell r="CA43" t="str">
            <v xml:space="preserve">ANTICIPOS Y AVANCES           </v>
          </cell>
          <cell r="CB43">
            <v>26750000</v>
          </cell>
          <cell r="CC43">
            <v>0</v>
          </cell>
          <cell r="CD43">
            <v>26750000</v>
          </cell>
          <cell r="CE43">
            <v>0</v>
          </cell>
        </row>
        <row r="44">
          <cell r="BZ44">
            <v>133005</v>
          </cell>
          <cell r="CA44" t="str">
            <v xml:space="preserve">A PROVEEDORES                 </v>
          </cell>
          <cell r="CB44">
            <v>2000000</v>
          </cell>
          <cell r="CC44">
            <v>0</v>
          </cell>
          <cell r="CD44">
            <v>2000000</v>
          </cell>
          <cell r="CE44">
            <v>0</v>
          </cell>
        </row>
        <row r="45">
          <cell r="BZ45">
            <v>133095</v>
          </cell>
          <cell r="CA45" t="str">
            <v xml:space="preserve">OTROS                         </v>
          </cell>
          <cell r="CB45">
            <v>24750000</v>
          </cell>
          <cell r="CC45">
            <v>0</v>
          </cell>
          <cell r="CD45">
            <v>24750000</v>
          </cell>
          <cell r="CE45">
            <v>0</v>
          </cell>
        </row>
        <row r="46">
          <cell r="BZ46">
            <v>1355</v>
          </cell>
          <cell r="CA46" t="str">
            <v>ANT.IMP.O CONTR.O SALDOS A FAV</v>
          </cell>
          <cell r="CB46">
            <v>265287627</v>
          </cell>
          <cell r="CC46">
            <v>68547803</v>
          </cell>
          <cell r="CD46">
            <v>200591346</v>
          </cell>
          <cell r="CE46">
            <v>133244084</v>
          </cell>
        </row>
        <row r="47">
          <cell r="BZ47">
            <v>135515</v>
          </cell>
          <cell r="CA47" t="str">
            <v>RETENCIÓN EN LA FUENTE</v>
          </cell>
          <cell r="CB47">
            <v>185463735</v>
          </cell>
          <cell r="CC47">
            <v>13849953</v>
          </cell>
          <cell r="CD47">
            <v>199313688</v>
          </cell>
          <cell r="CE47">
            <v>0</v>
          </cell>
        </row>
        <row r="48">
          <cell r="BZ48">
            <v>135517</v>
          </cell>
          <cell r="CA48" t="str">
            <v>IMPUESTO A LAS VENTAS RETENIDO</v>
          </cell>
          <cell r="CB48">
            <v>1997363</v>
          </cell>
          <cell r="CC48">
            <v>3108307</v>
          </cell>
          <cell r="CD48">
            <v>1277658</v>
          </cell>
          <cell r="CE48">
            <v>3828012</v>
          </cell>
        </row>
        <row r="49">
          <cell r="BZ49">
            <v>135518</v>
          </cell>
          <cell r="CA49" t="str">
            <v xml:space="preserve">IMP. INDUST. Y CCIO. RETENIDO </v>
          </cell>
          <cell r="CB49">
            <v>48003529</v>
          </cell>
          <cell r="CC49">
            <v>3842471</v>
          </cell>
          <cell r="CD49">
            <v>0</v>
          </cell>
          <cell r="CE49">
            <v>51846000</v>
          </cell>
        </row>
        <row r="50">
          <cell r="BZ50">
            <v>135520</v>
          </cell>
          <cell r="CA50" t="str">
            <v xml:space="preserve">SOBRANTES EN LIQUID. PRIVADA  </v>
          </cell>
          <cell r="CB50">
            <v>29823000</v>
          </cell>
          <cell r="CC50">
            <v>47747072</v>
          </cell>
          <cell r="CD50">
            <v>0</v>
          </cell>
          <cell r="CE50">
            <v>77570072</v>
          </cell>
        </row>
        <row r="51">
          <cell r="BZ51">
            <v>1365</v>
          </cell>
          <cell r="CA51" t="str">
            <v>CTAS POR COBRAR A TRABAJADORES</v>
          </cell>
          <cell r="CB51">
            <v>50542</v>
          </cell>
          <cell r="CC51">
            <v>63800</v>
          </cell>
          <cell r="CD51">
            <v>83602</v>
          </cell>
          <cell r="CE51">
            <v>30740</v>
          </cell>
        </row>
        <row r="52">
          <cell r="BZ52">
            <v>136595</v>
          </cell>
          <cell r="CA52" t="str">
            <v xml:space="preserve">OTROS                         </v>
          </cell>
          <cell r="CB52">
            <v>50542</v>
          </cell>
          <cell r="CC52">
            <v>63800</v>
          </cell>
          <cell r="CD52">
            <v>83602</v>
          </cell>
          <cell r="CE52">
            <v>30740</v>
          </cell>
        </row>
        <row r="53">
          <cell r="BZ53">
            <v>1380</v>
          </cell>
          <cell r="CA53" t="str">
            <v xml:space="preserve">DEUDORES VARIOS               </v>
          </cell>
          <cell r="CB53">
            <v>4905819</v>
          </cell>
          <cell r="CC53">
            <v>8269544</v>
          </cell>
          <cell r="CD53">
            <v>5774117</v>
          </cell>
          <cell r="CE53">
            <v>7401246</v>
          </cell>
        </row>
        <row r="54">
          <cell r="BZ54">
            <v>138025</v>
          </cell>
          <cell r="CA54" t="str">
            <v xml:space="preserve">PAGOS POR CUENTA DE TERCEROS  </v>
          </cell>
          <cell r="CB54">
            <v>4905819</v>
          </cell>
          <cell r="CC54">
            <v>8269544</v>
          </cell>
          <cell r="CD54">
            <v>5774117</v>
          </cell>
          <cell r="CE54">
            <v>7401246</v>
          </cell>
        </row>
        <row r="55">
          <cell r="BZ55">
            <v>1399</v>
          </cell>
          <cell r="CA55" t="str">
            <v xml:space="preserve">PROVISIONES                   </v>
          </cell>
          <cell r="CB55">
            <v>-20992339</v>
          </cell>
          <cell r="CC55">
            <v>0</v>
          </cell>
          <cell r="CD55">
            <v>2013000</v>
          </cell>
          <cell r="CE55">
            <v>-23005339</v>
          </cell>
        </row>
        <row r="56">
          <cell r="BZ56">
            <v>139905</v>
          </cell>
          <cell r="CA56" t="str">
            <v xml:space="preserve">CLIENTES                      </v>
          </cell>
          <cell r="CB56">
            <v>-20992339</v>
          </cell>
          <cell r="CC56">
            <v>0</v>
          </cell>
          <cell r="CD56">
            <v>2013000</v>
          </cell>
          <cell r="CE56">
            <v>-23005339</v>
          </cell>
        </row>
        <row r="57">
          <cell r="BZ57">
            <v>14</v>
          </cell>
          <cell r="CA57" t="str">
            <v xml:space="preserve">INVENTARIOS                   </v>
          </cell>
          <cell r="CB57">
            <v>24676618.149999999</v>
          </cell>
          <cell r="CC57">
            <v>14285704</v>
          </cell>
          <cell r="CD57">
            <v>13171958.08</v>
          </cell>
          <cell r="CE57">
            <v>25790364.07</v>
          </cell>
        </row>
        <row r="58">
          <cell r="BZ58">
            <v>1455</v>
          </cell>
          <cell r="CA58" t="str">
            <v xml:space="preserve">MATERIALES RPTOS Y ACCESORIOS </v>
          </cell>
          <cell r="CB58">
            <v>24676618.149999999</v>
          </cell>
          <cell r="CC58">
            <v>14285704</v>
          </cell>
          <cell r="CD58">
            <v>13171958.08</v>
          </cell>
          <cell r="CE58">
            <v>25790364.07</v>
          </cell>
        </row>
        <row r="59">
          <cell r="BZ59">
            <v>145525</v>
          </cell>
          <cell r="CA59" t="str">
            <v xml:space="preserve">MATERIALES Y SUMINISTROS      </v>
          </cell>
          <cell r="CB59">
            <v>13244971.779999999</v>
          </cell>
          <cell r="CC59">
            <v>14260273</v>
          </cell>
          <cell r="CD59">
            <v>13171958.08</v>
          </cell>
          <cell r="CE59">
            <v>14333286.699999999</v>
          </cell>
        </row>
        <row r="60">
          <cell r="BZ60">
            <v>14552501</v>
          </cell>
          <cell r="CA60" t="str">
            <v xml:space="preserve">MATERIALES Y SUMINISTROS      </v>
          </cell>
          <cell r="CB60">
            <v>13244971.779999999</v>
          </cell>
          <cell r="CC60">
            <v>14260273</v>
          </cell>
          <cell r="CD60">
            <v>13171958.08</v>
          </cell>
          <cell r="CE60">
            <v>14333286.699999999</v>
          </cell>
        </row>
        <row r="61">
          <cell r="BZ61">
            <v>145535</v>
          </cell>
          <cell r="CA61" t="str">
            <v xml:space="preserve">HERRAMIENTAS                  </v>
          </cell>
          <cell r="CB61">
            <v>11431646.369999999</v>
          </cell>
          <cell r="CC61">
            <v>25431</v>
          </cell>
          <cell r="CD61">
            <v>0</v>
          </cell>
          <cell r="CE61">
            <v>11457077.369999999</v>
          </cell>
        </row>
        <row r="62">
          <cell r="BZ62">
            <v>15</v>
          </cell>
          <cell r="CA62" t="str">
            <v xml:space="preserve">PROPIEDAD PLANTA Y EQUIPOS    </v>
          </cell>
          <cell r="CB62">
            <v>29346532</v>
          </cell>
          <cell r="CC62">
            <v>0</v>
          </cell>
          <cell r="CD62">
            <v>1277452</v>
          </cell>
          <cell r="CE62">
            <v>28069080</v>
          </cell>
        </row>
        <row r="63">
          <cell r="BZ63">
            <v>1504</v>
          </cell>
          <cell r="CA63" t="str">
            <v xml:space="preserve">TERRENOS                      </v>
          </cell>
          <cell r="CB63">
            <v>2540784</v>
          </cell>
          <cell r="CC63">
            <v>0</v>
          </cell>
          <cell r="CD63">
            <v>0</v>
          </cell>
          <cell r="CE63">
            <v>2540784</v>
          </cell>
        </row>
        <row r="64">
          <cell r="BZ64">
            <v>150405</v>
          </cell>
          <cell r="CA64" t="str">
            <v xml:space="preserve">URBANOS                       </v>
          </cell>
          <cell r="CB64">
            <v>2540784</v>
          </cell>
          <cell r="CC64">
            <v>0</v>
          </cell>
          <cell r="CD64">
            <v>0</v>
          </cell>
          <cell r="CE64">
            <v>2540784</v>
          </cell>
        </row>
        <row r="65">
          <cell r="BZ65">
            <v>15040501</v>
          </cell>
          <cell r="CA65" t="str">
            <v>TERRENOS</v>
          </cell>
          <cell r="CB65">
            <v>400000</v>
          </cell>
          <cell r="CC65">
            <v>0</v>
          </cell>
          <cell r="CD65">
            <v>0</v>
          </cell>
          <cell r="CE65">
            <v>400000</v>
          </cell>
        </row>
        <row r="66">
          <cell r="BZ66">
            <v>15040502</v>
          </cell>
          <cell r="CA66" t="str">
            <v>OTROS</v>
          </cell>
          <cell r="CB66">
            <v>2140784</v>
          </cell>
          <cell r="CC66">
            <v>0</v>
          </cell>
          <cell r="CD66">
            <v>0</v>
          </cell>
          <cell r="CE66">
            <v>2140784</v>
          </cell>
        </row>
        <row r="67">
          <cell r="BZ67">
            <v>150499</v>
          </cell>
          <cell r="CA67" t="str">
            <v xml:space="preserve">AJUSTES POR INFLACION         </v>
          </cell>
          <cell r="CB67">
            <v>0</v>
          </cell>
          <cell r="CC67">
            <v>0</v>
          </cell>
          <cell r="CD67">
            <v>0</v>
          </cell>
          <cell r="CE67">
            <v>0</v>
          </cell>
        </row>
        <row r="68">
          <cell r="BZ68">
            <v>1516</v>
          </cell>
          <cell r="CA68" t="str">
            <v>CONSTRUCCIONES Y EDIFICACIONES</v>
          </cell>
          <cell r="CB68">
            <v>1219110037.6700001</v>
          </cell>
          <cell r="CC68">
            <v>0</v>
          </cell>
          <cell r="CD68">
            <v>0</v>
          </cell>
          <cell r="CE68">
            <v>1219110037.6700001</v>
          </cell>
        </row>
        <row r="69">
          <cell r="BZ69">
            <v>151605</v>
          </cell>
          <cell r="CA69" t="str">
            <v xml:space="preserve">EDIFICIOS                     </v>
          </cell>
          <cell r="CB69">
            <v>280946235.67000002</v>
          </cell>
          <cell r="CC69">
            <v>0</v>
          </cell>
          <cell r="CD69">
            <v>0</v>
          </cell>
          <cell r="CE69">
            <v>280946235.67000002</v>
          </cell>
        </row>
        <row r="70">
          <cell r="BZ70">
            <v>151695</v>
          </cell>
          <cell r="CA70" t="str">
            <v>OTROS</v>
          </cell>
          <cell r="CB70">
            <v>938163802</v>
          </cell>
          <cell r="CC70">
            <v>0</v>
          </cell>
          <cell r="CD70">
            <v>0</v>
          </cell>
          <cell r="CE70">
            <v>938163802</v>
          </cell>
        </row>
        <row r="71">
          <cell r="BZ71">
            <v>151699</v>
          </cell>
          <cell r="CA71" t="str">
            <v xml:space="preserve">AJUSTES POR INFLACION         </v>
          </cell>
          <cell r="CB71">
            <v>0</v>
          </cell>
          <cell r="CC71">
            <v>0</v>
          </cell>
          <cell r="CD71">
            <v>0</v>
          </cell>
          <cell r="CE71">
            <v>0</v>
          </cell>
        </row>
        <row r="72">
          <cell r="BZ72">
            <v>1524</v>
          </cell>
          <cell r="CA72" t="str">
            <v xml:space="preserve">EQUIPO DE OFICINA             </v>
          </cell>
          <cell r="CB72">
            <v>61680401.399999999</v>
          </cell>
          <cell r="CC72">
            <v>0</v>
          </cell>
          <cell r="CD72">
            <v>0</v>
          </cell>
          <cell r="CE72">
            <v>61680401.399999999</v>
          </cell>
        </row>
        <row r="73">
          <cell r="BZ73">
            <v>152405</v>
          </cell>
          <cell r="CA73" t="str">
            <v xml:space="preserve">MUEBLES Y ENSERES             </v>
          </cell>
          <cell r="CB73">
            <v>20731639.399999999</v>
          </cell>
          <cell r="CC73">
            <v>0</v>
          </cell>
          <cell r="CD73">
            <v>0</v>
          </cell>
          <cell r="CE73">
            <v>20731639.399999999</v>
          </cell>
        </row>
        <row r="74">
          <cell r="BZ74">
            <v>152410</v>
          </cell>
          <cell r="CA74" t="str">
            <v xml:space="preserve">EQUIPO ELECTRONICO            </v>
          </cell>
          <cell r="CB74">
            <v>597400</v>
          </cell>
          <cell r="CC74">
            <v>0</v>
          </cell>
          <cell r="CD74">
            <v>0</v>
          </cell>
          <cell r="CE74">
            <v>597400</v>
          </cell>
        </row>
        <row r="75">
          <cell r="BZ75">
            <v>152495</v>
          </cell>
          <cell r="CA75" t="str">
            <v>OTROS</v>
          </cell>
          <cell r="CB75">
            <v>40351362</v>
          </cell>
          <cell r="CC75">
            <v>0</v>
          </cell>
          <cell r="CD75">
            <v>0</v>
          </cell>
          <cell r="CE75">
            <v>40351362</v>
          </cell>
        </row>
        <row r="76">
          <cell r="BZ76">
            <v>152499</v>
          </cell>
          <cell r="CA76" t="str">
            <v xml:space="preserve">AJUSTES POR INFLACION         </v>
          </cell>
          <cell r="CB76">
            <v>0</v>
          </cell>
          <cell r="CC76">
            <v>0</v>
          </cell>
          <cell r="CD76">
            <v>0</v>
          </cell>
          <cell r="CE76">
            <v>0</v>
          </cell>
        </row>
        <row r="77">
          <cell r="BZ77">
            <v>1528</v>
          </cell>
          <cell r="CA77" t="str">
            <v xml:space="preserve">EQUIPOS DE COMP. Y COMUNICAC  </v>
          </cell>
          <cell r="CB77">
            <v>331991718</v>
          </cell>
          <cell r="CC77">
            <v>0</v>
          </cell>
          <cell r="CD77">
            <v>0</v>
          </cell>
          <cell r="CE77">
            <v>331991718</v>
          </cell>
        </row>
        <row r="78">
          <cell r="BZ78">
            <v>152805</v>
          </cell>
          <cell r="CA78" t="str">
            <v xml:space="preserve">EQUIP. DE PROCES. DE DATOS    </v>
          </cell>
          <cell r="CB78">
            <v>206506249</v>
          </cell>
          <cell r="CC78">
            <v>0</v>
          </cell>
          <cell r="CD78">
            <v>0</v>
          </cell>
          <cell r="CE78">
            <v>206506249</v>
          </cell>
        </row>
        <row r="79">
          <cell r="BZ79">
            <v>152810</v>
          </cell>
          <cell r="CA79" t="str">
            <v xml:space="preserve">EQUIP. DE TELECOMUNICACIONES  </v>
          </cell>
          <cell r="CB79">
            <v>4452868</v>
          </cell>
          <cell r="CC79">
            <v>0</v>
          </cell>
          <cell r="CD79">
            <v>0</v>
          </cell>
          <cell r="CE79">
            <v>4452868</v>
          </cell>
        </row>
        <row r="80">
          <cell r="BZ80">
            <v>152895</v>
          </cell>
          <cell r="CA80" t="str">
            <v xml:space="preserve">OTROS                         </v>
          </cell>
          <cell r="CB80">
            <v>121032601</v>
          </cell>
          <cell r="CC80">
            <v>0</v>
          </cell>
          <cell r="CD80">
            <v>0</v>
          </cell>
          <cell r="CE80">
            <v>121032601</v>
          </cell>
        </row>
        <row r="81">
          <cell r="BZ81">
            <v>152899</v>
          </cell>
          <cell r="CA81" t="str">
            <v xml:space="preserve">AJUSTES POR INFLACION         </v>
          </cell>
          <cell r="CB81">
            <v>0</v>
          </cell>
          <cell r="CC81">
            <v>0</v>
          </cell>
          <cell r="CD81">
            <v>0</v>
          </cell>
          <cell r="CE81">
            <v>0</v>
          </cell>
        </row>
        <row r="82">
          <cell r="BZ82">
            <v>15289901</v>
          </cell>
          <cell r="CA82" t="str">
            <v xml:space="preserve">DE EQUIPO DE PROC. DE DATOS   </v>
          </cell>
          <cell r="CB82">
            <v>0</v>
          </cell>
          <cell r="CC82">
            <v>0</v>
          </cell>
          <cell r="CD82">
            <v>0</v>
          </cell>
          <cell r="CE82">
            <v>0</v>
          </cell>
        </row>
        <row r="83">
          <cell r="BZ83">
            <v>1536</v>
          </cell>
          <cell r="CA83" t="str">
            <v>EQUIP. DE HOTELES Y RESTAURANT</v>
          </cell>
          <cell r="CB83">
            <v>586654302.79999995</v>
          </cell>
          <cell r="CC83">
            <v>0</v>
          </cell>
          <cell r="CD83">
            <v>0</v>
          </cell>
          <cell r="CE83">
            <v>586654302.79999995</v>
          </cell>
        </row>
        <row r="84">
          <cell r="BZ84">
            <v>153605</v>
          </cell>
          <cell r="CA84" t="str">
            <v xml:space="preserve">DE HABITACIONES               </v>
          </cell>
          <cell r="CB84">
            <v>254206007.80000001</v>
          </cell>
          <cell r="CC84">
            <v>0</v>
          </cell>
          <cell r="CD84">
            <v>0</v>
          </cell>
          <cell r="CE84">
            <v>254206007.80000001</v>
          </cell>
        </row>
        <row r="85">
          <cell r="BZ85">
            <v>15360501</v>
          </cell>
          <cell r="CA85" t="str">
            <v xml:space="preserve">MUEBLES Y EQUIPO DE HOTEL     </v>
          </cell>
          <cell r="CB85">
            <v>80959264.799999997</v>
          </cell>
          <cell r="CC85">
            <v>0</v>
          </cell>
          <cell r="CD85">
            <v>0</v>
          </cell>
          <cell r="CE85">
            <v>80959264.799999997</v>
          </cell>
        </row>
        <row r="86">
          <cell r="BZ86">
            <v>15360502</v>
          </cell>
          <cell r="CA86" t="str">
            <v>MAQUI. Y EQUIPO ELECTROMECANIC</v>
          </cell>
          <cell r="CB86">
            <v>173246743</v>
          </cell>
          <cell r="CC86">
            <v>0</v>
          </cell>
          <cell r="CD86">
            <v>0</v>
          </cell>
          <cell r="CE86">
            <v>173246743</v>
          </cell>
        </row>
        <row r="87">
          <cell r="BZ87">
            <v>153695</v>
          </cell>
          <cell r="CA87" t="str">
            <v>OTROS</v>
          </cell>
          <cell r="CB87">
            <v>332448295</v>
          </cell>
          <cell r="CC87">
            <v>0</v>
          </cell>
          <cell r="CD87">
            <v>0</v>
          </cell>
          <cell r="CE87">
            <v>332448295</v>
          </cell>
        </row>
        <row r="88">
          <cell r="BZ88">
            <v>15369501</v>
          </cell>
          <cell r="CA88" t="str">
            <v>MUEBLES Y EQUIPO DE HOTEL</v>
          </cell>
          <cell r="CB88">
            <v>98095039</v>
          </cell>
          <cell r="CC88">
            <v>0</v>
          </cell>
          <cell r="CD88">
            <v>0</v>
          </cell>
          <cell r="CE88">
            <v>98095039</v>
          </cell>
        </row>
        <row r="89">
          <cell r="BZ89">
            <v>15369502</v>
          </cell>
          <cell r="CA89" t="str">
            <v>MAQUINARIA Y EQUIPO ELECTROMECANICO</v>
          </cell>
          <cell r="CB89">
            <v>234353256</v>
          </cell>
          <cell r="CC89">
            <v>0</v>
          </cell>
          <cell r="CD89">
            <v>0</v>
          </cell>
          <cell r="CE89">
            <v>234353256</v>
          </cell>
        </row>
        <row r="90">
          <cell r="BZ90">
            <v>153699</v>
          </cell>
          <cell r="CA90" t="str">
            <v xml:space="preserve">AJUSTES POR INFLACION         </v>
          </cell>
          <cell r="CB90">
            <v>0</v>
          </cell>
          <cell r="CC90">
            <v>0</v>
          </cell>
          <cell r="CD90">
            <v>0</v>
          </cell>
          <cell r="CE90">
            <v>0</v>
          </cell>
        </row>
        <row r="91">
          <cell r="BZ91">
            <v>15369901</v>
          </cell>
          <cell r="CA91" t="str">
            <v xml:space="preserve">MUEBLES Y EQUIPO DE HOTEL     </v>
          </cell>
          <cell r="CB91">
            <v>0</v>
          </cell>
          <cell r="CC91">
            <v>0</v>
          </cell>
          <cell r="CD91">
            <v>0</v>
          </cell>
          <cell r="CE91">
            <v>0</v>
          </cell>
        </row>
        <row r="92">
          <cell r="BZ92">
            <v>15369902</v>
          </cell>
          <cell r="CA92" t="str">
            <v>MAQUINARIA Y EQUIPO ELECTROMECANICO</v>
          </cell>
          <cell r="CB92">
            <v>0</v>
          </cell>
          <cell r="CC92">
            <v>0</v>
          </cell>
          <cell r="CD92">
            <v>0</v>
          </cell>
          <cell r="CE92">
            <v>0</v>
          </cell>
        </row>
        <row r="93">
          <cell r="BZ93">
            <v>1540</v>
          </cell>
          <cell r="CA93" t="str">
            <v xml:space="preserve">FLOTA Y EQUIPO DE TRANSPORTE  </v>
          </cell>
          <cell r="CB93">
            <v>44251465</v>
          </cell>
          <cell r="CC93">
            <v>0</v>
          </cell>
          <cell r="CD93">
            <v>0</v>
          </cell>
          <cell r="CE93">
            <v>44251465</v>
          </cell>
        </row>
        <row r="94">
          <cell r="BZ94">
            <v>154005</v>
          </cell>
          <cell r="CA94" t="str">
            <v xml:space="preserve">AUTOS CAMIONETAS Y CAMPEROS   </v>
          </cell>
          <cell r="CB94">
            <v>9325833</v>
          </cell>
          <cell r="CC94">
            <v>0</v>
          </cell>
          <cell r="CD94">
            <v>0</v>
          </cell>
          <cell r="CE94">
            <v>9325833</v>
          </cell>
        </row>
        <row r="95">
          <cell r="BZ95">
            <v>154095</v>
          </cell>
          <cell r="CA95" t="str">
            <v>OTROS</v>
          </cell>
          <cell r="CB95">
            <v>34925632</v>
          </cell>
          <cell r="CC95">
            <v>0</v>
          </cell>
          <cell r="CD95">
            <v>0</v>
          </cell>
          <cell r="CE95">
            <v>34925632</v>
          </cell>
        </row>
        <row r="96">
          <cell r="BZ96">
            <v>154099</v>
          </cell>
          <cell r="CA96" t="str">
            <v xml:space="preserve">AJUSTES POR INFLACION         </v>
          </cell>
          <cell r="CB96">
            <v>0</v>
          </cell>
          <cell r="CC96">
            <v>0</v>
          </cell>
          <cell r="CD96">
            <v>0</v>
          </cell>
          <cell r="CE96">
            <v>0</v>
          </cell>
        </row>
        <row r="97">
          <cell r="BZ97">
            <v>1592</v>
          </cell>
          <cell r="CA97" t="str">
            <v>DEPRECIACIÓN ACUMULADA</v>
          </cell>
          <cell r="CB97">
            <v>-2216882176.8699999</v>
          </cell>
          <cell r="CC97">
            <v>0</v>
          </cell>
          <cell r="CD97">
            <v>1277452</v>
          </cell>
          <cell r="CE97">
            <v>-2218159628.8699999</v>
          </cell>
        </row>
        <row r="98">
          <cell r="BZ98">
            <v>159205</v>
          </cell>
          <cell r="CA98" t="str">
            <v>CONSTRUCCIONES Y EDIFICACIONES</v>
          </cell>
          <cell r="CB98">
            <v>-1217634832.6700001</v>
          </cell>
          <cell r="CC98">
            <v>0</v>
          </cell>
          <cell r="CD98">
            <v>16576</v>
          </cell>
          <cell r="CE98">
            <v>-1217651408.6700001</v>
          </cell>
        </row>
        <row r="99">
          <cell r="BZ99">
            <v>15920501</v>
          </cell>
          <cell r="CA99" t="str">
            <v>CONSTRUCCIONES Y EDIFICACIONES</v>
          </cell>
          <cell r="CB99">
            <v>-280259095.67000002</v>
          </cell>
          <cell r="CC99">
            <v>0</v>
          </cell>
          <cell r="CD99">
            <v>7721</v>
          </cell>
          <cell r="CE99">
            <v>-280266816.67000002</v>
          </cell>
        </row>
        <row r="100">
          <cell r="BZ100">
            <v>15920502</v>
          </cell>
          <cell r="CA100" t="str">
            <v>OTROS</v>
          </cell>
          <cell r="CB100">
            <v>-937375737</v>
          </cell>
          <cell r="CC100">
            <v>0</v>
          </cell>
          <cell r="CD100">
            <v>8855</v>
          </cell>
          <cell r="CE100">
            <v>-937384592</v>
          </cell>
        </row>
        <row r="101">
          <cell r="BZ101">
            <v>159215</v>
          </cell>
          <cell r="CA101" t="str">
            <v xml:space="preserve">EQUIPO DE OFICINA             </v>
          </cell>
          <cell r="CB101">
            <v>-61185023.399999999</v>
          </cell>
          <cell r="CC101">
            <v>0</v>
          </cell>
          <cell r="CD101">
            <v>13830</v>
          </cell>
          <cell r="CE101">
            <v>-61198853.399999999</v>
          </cell>
        </row>
        <row r="102">
          <cell r="BZ102">
            <v>15921501</v>
          </cell>
          <cell r="CA102" t="str">
            <v xml:space="preserve">EQUIPO DE OFICINA             </v>
          </cell>
          <cell r="CB102">
            <v>-20869392.399999999</v>
          </cell>
          <cell r="CC102">
            <v>0</v>
          </cell>
          <cell r="CD102">
            <v>13053</v>
          </cell>
          <cell r="CE102">
            <v>-20882445.399999999</v>
          </cell>
        </row>
        <row r="103">
          <cell r="BZ103">
            <v>15921502</v>
          </cell>
          <cell r="CA103" t="str">
            <v>OTROS</v>
          </cell>
          <cell r="CB103">
            <v>-40315631</v>
          </cell>
          <cell r="CC103">
            <v>0</v>
          </cell>
          <cell r="CD103">
            <v>777</v>
          </cell>
          <cell r="CE103">
            <v>-40316408</v>
          </cell>
        </row>
        <row r="104">
          <cell r="BZ104">
            <v>159220</v>
          </cell>
          <cell r="CA104" t="str">
            <v>EQUIPO DE COMPUTACIÓN Y COMUNI</v>
          </cell>
          <cell r="CB104">
            <v>-327343444</v>
          </cell>
          <cell r="CC104">
            <v>0</v>
          </cell>
          <cell r="CD104">
            <v>468882</v>
          </cell>
          <cell r="CE104">
            <v>-327812326</v>
          </cell>
        </row>
        <row r="105">
          <cell r="BZ105">
            <v>15922001</v>
          </cell>
          <cell r="CA105" t="str">
            <v>EQUIPO DE COMPUTACIÓN Y COMUNI</v>
          </cell>
          <cell r="CB105">
            <v>-206561478</v>
          </cell>
          <cell r="CC105">
            <v>0</v>
          </cell>
          <cell r="CD105">
            <v>441067</v>
          </cell>
          <cell r="CE105">
            <v>-207002545</v>
          </cell>
        </row>
        <row r="106">
          <cell r="BZ106">
            <v>15922002</v>
          </cell>
          <cell r="CA106" t="str">
            <v>OTROS</v>
          </cell>
          <cell r="CB106">
            <v>-120781966</v>
          </cell>
          <cell r="CC106">
            <v>0</v>
          </cell>
          <cell r="CD106">
            <v>27815</v>
          </cell>
          <cell r="CE106">
            <v>-120809781</v>
          </cell>
        </row>
        <row r="107">
          <cell r="BZ107">
            <v>159230</v>
          </cell>
          <cell r="CA107" t="str">
            <v>EQUIPO DE HOTELES Y RESTAURANTES</v>
          </cell>
          <cell r="CB107">
            <v>-566467411.79999995</v>
          </cell>
          <cell r="CC107">
            <v>0</v>
          </cell>
          <cell r="CD107">
            <v>778164</v>
          </cell>
          <cell r="CE107">
            <v>-567245575.79999995</v>
          </cell>
        </row>
        <row r="108">
          <cell r="BZ108">
            <v>15923001</v>
          </cell>
          <cell r="CA108" t="str">
            <v xml:space="preserve">MUEBLES Y EQUIPOS HOTEL       </v>
          </cell>
          <cell r="CB108">
            <v>-79348628.799999997</v>
          </cell>
          <cell r="CC108">
            <v>0</v>
          </cell>
          <cell r="CD108">
            <v>32972</v>
          </cell>
          <cell r="CE108">
            <v>-79381600.799999997</v>
          </cell>
        </row>
        <row r="109">
          <cell r="BZ109">
            <v>15923002</v>
          </cell>
          <cell r="CA109" t="str">
            <v>MAQUINARIA Y EQIPO ELECTRÓNICO</v>
          </cell>
          <cell r="CB109">
            <v>-158780752</v>
          </cell>
          <cell r="CC109">
            <v>0</v>
          </cell>
          <cell r="CD109">
            <v>562703</v>
          </cell>
          <cell r="CE109">
            <v>-159343455</v>
          </cell>
        </row>
        <row r="110">
          <cell r="BZ110">
            <v>15923003</v>
          </cell>
          <cell r="CA110" t="str">
            <v>OTROS - MUEBLES Y ENSERES</v>
          </cell>
          <cell r="CB110">
            <v>-97835389</v>
          </cell>
          <cell r="CC110">
            <v>0</v>
          </cell>
          <cell r="CD110">
            <v>5349</v>
          </cell>
          <cell r="CE110">
            <v>-97840738</v>
          </cell>
        </row>
        <row r="111">
          <cell r="BZ111">
            <v>15923004</v>
          </cell>
          <cell r="CA111" t="str">
            <v>OTROS- MAQUINARIA Y EQUIPO</v>
          </cell>
          <cell r="CB111">
            <v>-230502642</v>
          </cell>
          <cell r="CC111">
            <v>0</v>
          </cell>
          <cell r="CD111">
            <v>177140</v>
          </cell>
          <cell r="CE111">
            <v>-230679782</v>
          </cell>
        </row>
        <row r="112">
          <cell r="BZ112">
            <v>159235</v>
          </cell>
          <cell r="CA112" t="str">
            <v xml:space="preserve">FLOTA Y EQUIPO DE TRANSPORTE  </v>
          </cell>
          <cell r="CB112">
            <v>-44251465</v>
          </cell>
          <cell r="CC112">
            <v>0</v>
          </cell>
          <cell r="CD112">
            <v>0</v>
          </cell>
          <cell r="CE112">
            <v>-44251465</v>
          </cell>
        </row>
        <row r="113">
          <cell r="BZ113">
            <v>15923501</v>
          </cell>
          <cell r="CA113" t="str">
            <v xml:space="preserve">FLOTA Y EQUIPO DE TRANSPORTE  </v>
          </cell>
          <cell r="CB113">
            <v>-9325833</v>
          </cell>
          <cell r="CC113">
            <v>0</v>
          </cell>
          <cell r="CD113">
            <v>0</v>
          </cell>
          <cell r="CE113">
            <v>-9325833</v>
          </cell>
        </row>
        <row r="114">
          <cell r="BZ114">
            <v>15923502</v>
          </cell>
          <cell r="CA114" t="str">
            <v>OTROS</v>
          </cell>
          <cell r="CB114">
            <v>-34925632</v>
          </cell>
          <cell r="CC114">
            <v>0</v>
          </cell>
          <cell r="CD114">
            <v>0</v>
          </cell>
          <cell r="CE114">
            <v>-34925632</v>
          </cell>
        </row>
        <row r="115">
          <cell r="BZ115">
            <v>159299</v>
          </cell>
          <cell r="CA115" t="str">
            <v xml:space="preserve">AJUSTES POR INFLACION         </v>
          </cell>
          <cell r="CB115">
            <v>0</v>
          </cell>
          <cell r="CC115">
            <v>0</v>
          </cell>
          <cell r="CD115">
            <v>0</v>
          </cell>
          <cell r="CE115">
            <v>0</v>
          </cell>
        </row>
        <row r="116">
          <cell r="BZ116">
            <v>15929901</v>
          </cell>
          <cell r="CA116" t="str">
            <v>CONSTRUCCIONES Y EDIFICACIONES</v>
          </cell>
          <cell r="CB116">
            <v>0</v>
          </cell>
          <cell r="CC116">
            <v>0</v>
          </cell>
          <cell r="CD116">
            <v>0</v>
          </cell>
          <cell r="CE116">
            <v>0</v>
          </cell>
        </row>
        <row r="117">
          <cell r="BZ117">
            <v>15929902</v>
          </cell>
          <cell r="CA117" t="str">
            <v xml:space="preserve">EQUIPO DE OFICINA             </v>
          </cell>
          <cell r="CB117">
            <v>0</v>
          </cell>
          <cell r="CC117">
            <v>0</v>
          </cell>
          <cell r="CD117">
            <v>0</v>
          </cell>
          <cell r="CE117">
            <v>0</v>
          </cell>
        </row>
        <row r="118">
          <cell r="BZ118">
            <v>15929904</v>
          </cell>
          <cell r="CA118" t="str">
            <v xml:space="preserve">FLOTA Y EQUIPO DE TRANSPORTE  </v>
          </cell>
          <cell r="CB118">
            <v>0</v>
          </cell>
          <cell r="CC118">
            <v>0</v>
          </cell>
          <cell r="CD118">
            <v>0</v>
          </cell>
          <cell r="CE118">
            <v>0</v>
          </cell>
        </row>
        <row r="119">
          <cell r="BZ119">
            <v>15929905</v>
          </cell>
          <cell r="CA119" t="str">
            <v xml:space="preserve">EQUIPO DE COMPUTACION         </v>
          </cell>
          <cell r="CB119">
            <v>0</v>
          </cell>
          <cell r="CC119">
            <v>0</v>
          </cell>
          <cell r="CD119">
            <v>0</v>
          </cell>
          <cell r="CE119">
            <v>0</v>
          </cell>
        </row>
        <row r="120">
          <cell r="BZ120">
            <v>15929931</v>
          </cell>
          <cell r="CA120" t="str">
            <v xml:space="preserve">MUEBLES Y ENSERES             </v>
          </cell>
          <cell r="CB120">
            <v>0</v>
          </cell>
          <cell r="CC120">
            <v>0</v>
          </cell>
          <cell r="CD120">
            <v>0</v>
          </cell>
          <cell r="CE120">
            <v>0</v>
          </cell>
        </row>
        <row r="121">
          <cell r="BZ121">
            <v>15929932</v>
          </cell>
          <cell r="CA121" t="str">
            <v xml:space="preserve">MAQUINARIA Y EQUIPO           </v>
          </cell>
          <cell r="CB121">
            <v>0</v>
          </cell>
          <cell r="CC121">
            <v>0</v>
          </cell>
          <cell r="CD121">
            <v>0</v>
          </cell>
          <cell r="CE121">
            <v>0</v>
          </cell>
        </row>
        <row r="122">
          <cell r="BZ122">
            <v>17</v>
          </cell>
          <cell r="CA122" t="str">
            <v xml:space="preserve">DIFERIDOS                     </v>
          </cell>
          <cell r="CB122">
            <v>588151059.89999998</v>
          </cell>
          <cell r="CC122">
            <v>613124966</v>
          </cell>
          <cell r="CD122">
            <v>141857478.09999999</v>
          </cell>
          <cell r="CE122">
            <v>1059418547.8</v>
          </cell>
        </row>
        <row r="123">
          <cell r="BZ123">
            <v>1705</v>
          </cell>
          <cell r="CA123" t="str">
            <v xml:space="preserve">GASTOS PAGADOS POR ANTICIPADO </v>
          </cell>
          <cell r="CB123">
            <v>68186104</v>
          </cell>
          <cell r="CC123">
            <v>1120667</v>
          </cell>
          <cell r="CD123">
            <v>7465202</v>
          </cell>
          <cell r="CE123">
            <v>61841569</v>
          </cell>
        </row>
        <row r="124">
          <cell r="BZ124">
            <v>170515</v>
          </cell>
          <cell r="CA124" t="str">
            <v xml:space="preserve">COMISIONES                    </v>
          </cell>
          <cell r="CB124">
            <v>0</v>
          </cell>
          <cell r="CC124">
            <v>0</v>
          </cell>
          <cell r="CD124">
            <v>0</v>
          </cell>
          <cell r="CE124">
            <v>0</v>
          </cell>
        </row>
        <row r="125">
          <cell r="BZ125">
            <v>170520</v>
          </cell>
          <cell r="CA125" t="str">
            <v xml:space="preserve">SEGUROS Y FIANZAS             </v>
          </cell>
          <cell r="CB125">
            <v>55533073</v>
          </cell>
          <cell r="CC125">
            <v>0</v>
          </cell>
          <cell r="CD125">
            <v>5548130</v>
          </cell>
          <cell r="CE125">
            <v>49984943</v>
          </cell>
        </row>
        <row r="126">
          <cell r="BZ126">
            <v>170525</v>
          </cell>
          <cell r="CA126" t="str">
            <v xml:space="preserve">ARRENDAMIENTOS                </v>
          </cell>
          <cell r="CB126">
            <v>0</v>
          </cell>
          <cell r="CC126">
            <v>0</v>
          </cell>
          <cell r="CD126">
            <v>0</v>
          </cell>
          <cell r="CE126">
            <v>0</v>
          </cell>
        </row>
        <row r="127">
          <cell r="BZ127">
            <v>170535</v>
          </cell>
          <cell r="CA127" t="str">
            <v xml:space="preserve">MANTENIMIENTO EQUIPOS         </v>
          </cell>
          <cell r="CB127">
            <v>1027522</v>
          </cell>
          <cell r="CC127">
            <v>866667</v>
          </cell>
          <cell r="CD127">
            <v>816233</v>
          </cell>
          <cell r="CE127">
            <v>1077956</v>
          </cell>
        </row>
        <row r="128">
          <cell r="BZ128">
            <v>170540</v>
          </cell>
          <cell r="CA128" t="str">
            <v xml:space="preserve">SERVICIOS                     </v>
          </cell>
          <cell r="CB128">
            <v>0</v>
          </cell>
          <cell r="CC128">
            <v>0</v>
          </cell>
          <cell r="CD128">
            <v>0</v>
          </cell>
          <cell r="CE128">
            <v>0</v>
          </cell>
        </row>
        <row r="129">
          <cell r="BZ129">
            <v>170545</v>
          </cell>
          <cell r="CA129" t="str">
            <v xml:space="preserve">SUSCRIPCIONES                 </v>
          </cell>
          <cell r="CB129">
            <v>11625509</v>
          </cell>
          <cell r="CC129">
            <v>254000</v>
          </cell>
          <cell r="CD129">
            <v>1100839</v>
          </cell>
          <cell r="CE129">
            <v>10778670</v>
          </cell>
        </row>
        <row r="130">
          <cell r="BZ130">
            <v>1710</v>
          </cell>
          <cell r="CA130" t="str">
            <v xml:space="preserve">CARGOS DIFERIDOS              </v>
          </cell>
          <cell r="CB130">
            <v>519964955.89999998</v>
          </cell>
          <cell r="CC130">
            <v>612004299</v>
          </cell>
          <cell r="CD130">
            <v>134392276.09999999</v>
          </cell>
          <cell r="CE130">
            <v>997576978.79999995</v>
          </cell>
        </row>
        <row r="131">
          <cell r="BZ131">
            <v>171016</v>
          </cell>
          <cell r="CA131" t="str">
            <v xml:space="preserve">PROGRAMAS PARA COMPUTADOR     </v>
          </cell>
          <cell r="CB131">
            <v>2485439</v>
          </cell>
          <cell r="CC131">
            <v>5780000</v>
          </cell>
          <cell r="CD131">
            <v>2523955</v>
          </cell>
          <cell r="CE131">
            <v>5741484</v>
          </cell>
        </row>
        <row r="132">
          <cell r="BZ132">
            <v>171020</v>
          </cell>
          <cell r="CA132" t="str">
            <v xml:space="preserve">UTILES Y PAPELERIA            </v>
          </cell>
          <cell r="CB132">
            <v>10817728.9</v>
          </cell>
          <cell r="CC132">
            <v>3301299</v>
          </cell>
          <cell r="CD132">
            <v>3678444.1</v>
          </cell>
          <cell r="CE132">
            <v>10440583.800000001</v>
          </cell>
        </row>
        <row r="133">
          <cell r="BZ133">
            <v>171028</v>
          </cell>
          <cell r="CA133" t="str">
            <v xml:space="preserve">CONTRIBUCIONES Y AFILIACIONES </v>
          </cell>
          <cell r="CB133">
            <v>716133</v>
          </cell>
          <cell r="CC133">
            <v>0</v>
          </cell>
          <cell r="CD133">
            <v>716133</v>
          </cell>
          <cell r="CE133">
            <v>0</v>
          </cell>
        </row>
        <row r="134">
          <cell r="BZ134">
            <v>171032</v>
          </cell>
          <cell r="CA134" t="str">
            <v xml:space="preserve">ENTRENAMIENTO DE PERSONAL     </v>
          </cell>
          <cell r="CB134">
            <v>0</v>
          </cell>
          <cell r="CC134">
            <v>0</v>
          </cell>
          <cell r="CD134">
            <v>0</v>
          </cell>
          <cell r="CE134">
            <v>0</v>
          </cell>
        </row>
        <row r="135">
          <cell r="BZ135">
            <v>171040</v>
          </cell>
          <cell r="CA135" t="str">
            <v xml:space="preserve">LICENCIAS                     </v>
          </cell>
          <cell r="CB135">
            <v>3697683</v>
          </cell>
          <cell r="CC135">
            <v>2812000</v>
          </cell>
          <cell r="CD135">
            <v>1453772</v>
          </cell>
          <cell r="CE135">
            <v>5055911</v>
          </cell>
        </row>
        <row r="136">
          <cell r="BZ136">
            <v>171044</v>
          </cell>
          <cell r="CA136" t="str">
            <v>PUBLICIDAD PROPAGANDA Y PROMOC</v>
          </cell>
          <cell r="CB136">
            <v>775998</v>
          </cell>
          <cell r="CC136">
            <v>0</v>
          </cell>
          <cell r="CD136">
            <v>775998</v>
          </cell>
          <cell r="CE136">
            <v>0</v>
          </cell>
        </row>
        <row r="137">
          <cell r="BZ137">
            <v>171060</v>
          </cell>
          <cell r="CA137" t="str">
            <v>DOTACIONES Y SUMINISTRO A TRAB</v>
          </cell>
          <cell r="CB137">
            <v>22575863</v>
          </cell>
          <cell r="CC137">
            <v>51000</v>
          </cell>
          <cell r="CD137">
            <v>22626863</v>
          </cell>
          <cell r="CE137">
            <v>0</v>
          </cell>
        </row>
        <row r="138">
          <cell r="BZ138">
            <v>171064</v>
          </cell>
          <cell r="CA138" t="str">
            <v>ELEMENTOS DE ROPERIA Y LENCERI</v>
          </cell>
          <cell r="CB138">
            <v>356707500</v>
          </cell>
          <cell r="CC138">
            <v>0</v>
          </cell>
          <cell r="CD138">
            <v>71394500</v>
          </cell>
          <cell r="CE138">
            <v>285313000</v>
          </cell>
        </row>
        <row r="139">
          <cell r="BZ139">
            <v>171068</v>
          </cell>
          <cell r="CA139" t="str">
            <v xml:space="preserve">LOZA Y CRISTALERIA            </v>
          </cell>
          <cell r="CB139">
            <v>52000</v>
          </cell>
          <cell r="CC139">
            <v>0</v>
          </cell>
          <cell r="CD139">
            <v>52000</v>
          </cell>
          <cell r="CE139">
            <v>0</v>
          </cell>
        </row>
        <row r="140">
          <cell r="BZ140">
            <v>171070</v>
          </cell>
          <cell r="CA140" t="str">
            <v xml:space="preserve">CUBIERTERIA                   </v>
          </cell>
          <cell r="CB140">
            <v>0</v>
          </cell>
          <cell r="CC140">
            <v>0</v>
          </cell>
          <cell r="CD140">
            <v>0</v>
          </cell>
          <cell r="CE140">
            <v>0</v>
          </cell>
        </row>
        <row r="141">
          <cell r="BZ141">
            <v>171095</v>
          </cell>
          <cell r="CA141" t="str">
            <v xml:space="preserve">OTROS                         </v>
          </cell>
          <cell r="CB141">
            <v>122136611</v>
          </cell>
          <cell r="CC141">
            <v>600060000</v>
          </cell>
          <cell r="CD141">
            <v>31170611</v>
          </cell>
          <cell r="CE141">
            <v>691026000</v>
          </cell>
        </row>
        <row r="142">
          <cell r="BZ142">
            <v>17109501</v>
          </cell>
          <cell r="CA142" t="str">
            <v xml:space="preserve">IMPUESTOS                     </v>
          </cell>
          <cell r="CB142">
            <v>6403293</v>
          </cell>
          <cell r="CC142">
            <v>0</v>
          </cell>
          <cell r="CD142">
            <v>6403293</v>
          </cell>
          <cell r="CE142">
            <v>0</v>
          </cell>
        </row>
        <row r="143">
          <cell r="BZ143">
            <v>17109502</v>
          </cell>
          <cell r="CA143" t="str">
            <v xml:space="preserve">REPARACIONES MAYORES          </v>
          </cell>
          <cell r="CB143">
            <v>0</v>
          </cell>
          <cell r="CC143">
            <v>0</v>
          </cell>
          <cell r="CD143">
            <v>0</v>
          </cell>
          <cell r="CE143">
            <v>0</v>
          </cell>
        </row>
        <row r="144">
          <cell r="BZ144">
            <v>17109504</v>
          </cell>
          <cell r="CA144" t="str">
            <v xml:space="preserve">ARRENDAMIENTOS                </v>
          </cell>
          <cell r="CB144">
            <v>0</v>
          </cell>
          <cell r="CC144">
            <v>600000000</v>
          </cell>
          <cell r="CD144">
            <v>0</v>
          </cell>
          <cell r="CE144">
            <v>600000000</v>
          </cell>
        </row>
        <row r="145">
          <cell r="BZ145">
            <v>17109505</v>
          </cell>
          <cell r="CA145" t="str">
            <v xml:space="preserve">OTROS                         </v>
          </cell>
          <cell r="CB145">
            <v>1951179</v>
          </cell>
          <cell r="CC145">
            <v>60000</v>
          </cell>
          <cell r="CD145">
            <v>2011179</v>
          </cell>
          <cell r="CE145">
            <v>0</v>
          </cell>
        </row>
        <row r="146">
          <cell r="BZ146">
            <v>17109507</v>
          </cell>
          <cell r="CA146" t="str">
            <v xml:space="preserve">IMPLEMENTOS DE HABITACION     </v>
          </cell>
          <cell r="CB146">
            <v>113782139</v>
          </cell>
          <cell r="CC146">
            <v>0</v>
          </cell>
          <cell r="CD146">
            <v>22756139</v>
          </cell>
          <cell r="CE146">
            <v>91026000</v>
          </cell>
        </row>
        <row r="147">
          <cell r="BZ147">
            <v>17109508</v>
          </cell>
          <cell r="CA147" t="str">
            <v xml:space="preserve">CORTINAS Y TAPETES            </v>
          </cell>
          <cell r="CB147">
            <v>0</v>
          </cell>
          <cell r="CC147">
            <v>0</v>
          </cell>
          <cell r="CD147">
            <v>0</v>
          </cell>
          <cell r="CE147">
            <v>0</v>
          </cell>
        </row>
        <row r="148">
          <cell r="BZ148">
            <v>19</v>
          </cell>
          <cell r="CA148" t="str">
            <v xml:space="preserve">VALORIZACIONES                </v>
          </cell>
          <cell r="CB148">
            <v>2907113223</v>
          </cell>
          <cell r="CC148">
            <v>0</v>
          </cell>
          <cell r="CD148">
            <v>0</v>
          </cell>
          <cell r="CE148">
            <v>2907113223</v>
          </cell>
        </row>
        <row r="149">
          <cell r="BZ149">
            <v>1910</v>
          </cell>
          <cell r="CA149" t="str">
            <v xml:space="preserve">PROPIEDADES PLANTA Y EQUIPOS  </v>
          </cell>
          <cell r="CB149">
            <v>2907113223</v>
          </cell>
          <cell r="CC149">
            <v>0</v>
          </cell>
          <cell r="CD149">
            <v>0</v>
          </cell>
          <cell r="CE149">
            <v>2907113223</v>
          </cell>
        </row>
        <row r="150">
          <cell r="BZ150">
            <v>191004</v>
          </cell>
          <cell r="CA150" t="str">
            <v xml:space="preserve">TERRENOS                      </v>
          </cell>
          <cell r="CB150">
            <v>111058884</v>
          </cell>
          <cell r="CC150">
            <v>0</v>
          </cell>
          <cell r="CD150">
            <v>0</v>
          </cell>
          <cell r="CE150">
            <v>111058884</v>
          </cell>
        </row>
        <row r="151">
          <cell r="BZ151">
            <v>19100403</v>
          </cell>
          <cell r="CA151" t="str">
            <v xml:space="preserve">VALORIZACION CONTABLE         </v>
          </cell>
          <cell r="CB151">
            <v>111058884</v>
          </cell>
          <cell r="CC151">
            <v>0</v>
          </cell>
          <cell r="CD151">
            <v>0</v>
          </cell>
          <cell r="CE151">
            <v>111058884</v>
          </cell>
        </row>
        <row r="152">
          <cell r="BZ152">
            <v>191008</v>
          </cell>
          <cell r="CA152" t="str">
            <v>CONSTRUCCIONES Y EDIFICACIONES</v>
          </cell>
          <cell r="CB152">
            <v>2796054339</v>
          </cell>
          <cell r="CC152">
            <v>0</v>
          </cell>
          <cell r="CD152">
            <v>0</v>
          </cell>
          <cell r="CE152">
            <v>2796054339</v>
          </cell>
        </row>
        <row r="153">
          <cell r="BZ153">
            <v>19100803</v>
          </cell>
          <cell r="CA153" t="str">
            <v>VALORIZACION CONTABLE EDIFICIO</v>
          </cell>
          <cell r="CB153">
            <v>2796054339</v>
          </cell>
          <cell r="CC153">
            <v>0</v>
          </cell>
          <cell r="CD153">
            <v>0</v>
          </cell>
          <cell r="CE153">
            <v>2796054339</v>
          </cell>
        </row>
        <row r="154">
          <cell r="BZ154">
            <v>191016</v>
          </cell>
          <cell r="CA154" t="str">
            <v xml:space="preserve">EQUIPO DE OFICINA             </v>
          </cell>
          <cell r="CB154">
            <v>0</v>
          </cell>
          <cell r="CC154">
            <v>0</v>
          </cell>
          <cell r="CD154">
            <v>0</v>
          </cell>
          <cell r="CE154">
            <v>0</v>
          </cell>
        </row>
        <row r="155">
          <cell r="BZ155">
            <v>19101601</v>
          </cell>
          <cell r="CA155" t="str">
            <v xml:space="preserve">VALORIZACION CONTABLE         </v>
          </cell>
          <cell r="CB155">
            <v>0</v>
          </cell>
          <cell r="CC155">
            <v>0</v>
          </cell>
          <cell r="CD155">
            <v>0</v>
          </cell>
          <cell r="CE155">
            <v>0</v>
          </cell>
        </row>
        <row r="156">
          <cell r="BZ156">
            <v>2</v>
          </cell>
          <cell r="CA156" t="str">
            <v xml:space="preserve">PASIVOS                       </v>
          </cell>
          <cell r="CB156">
            <v>1603415189.1099999</v>
          </cell>
          <cell r="CC156">
            <v>1770045907.6500001</v>
          </cell>
          <cell r="CD156">
            <v>1559563365.45</v>
          </cell>
          <cell r="CE156">
            <v>1392932646.9100001</v>
          </cell>
        </row>
        <row r="157">
          <cell r="BZ157">
            <v>21</v>
          </cell>
          <cell r="CA157" t="str">
            <v xml:space="preserve">OBLIGACIONES FINANCIERAS      </v>
          </cell>
          <cell r="CB157">
            <v>17439620</v>
          </cell>
          <cell r="CC157">
            <v>5889985</v>
          </cell>
          <cell r="CD157">
            <v>76760</v>
          </cell>
          <cell r="CE157">
            <v>11626395</v>
          </cell>
        </row>
        <row r="158">
          <cell r="BZ158">
            <v>2105</v>
          </cell>
          <cell r="CA158" t="str">
            <v xml:space="preserve">BANCOS NACIONALES             </v>
          </cell>
          <cell r="CB158">
            <v>17439620</v>
          </cell>
          <cell r="CC158">
            <v>5889985</v>
          </cell>
          <cell r="CD158">
            <v>76760</v>
          </cell>
          <cell r="CE158">
            <v>11626395</v>
          </cell>
        </row>
        <row r="159">
          <cell r="BZ159">
            <v>210510</v>
          </cell>
          <cell r="CA159" t="str">
            <v xml:space="preserve">PAGARES                       </v>
          </cell>
          <cell r="CB159">
            <v>17439620</v>
          </cell>
          <cell r="CC159">
            <v>5889985</v>
          </cell>
          <cell r="CD159">
            <v>76760</v>
          </cell>
          <cell r="CE159">
            <v>11626395</v>
          </cell>
        </row>
        <row r="160">
          <cell r="BZ160">
            <v>21051001</v>
          </cell>
          <cell r="CA160" t="str">
            <v xml:space="preserve">CAPITAL                       </v>
          </cell>
          <cell r="CB160">
            <v>17374741</v>
          </cell>
          <cell r="CC160">
            <v>5791582</v>
          </cell>
          <cell r="CD160">
            <v>0</v>
          </cell>
          <cell r="CE160">
            <v>11583159</v>
          </cell>
        </row>
        <row r="161">
          <cell r="BZ161">
            <v>21051002</v>
          </cell>
          <cell r="CA161" t="str">
            <v xml:space="preserve">INTERESES                     </v>
          </cell>
          <cell r="CB161">
            <v>64879</v>
          </cell>
          <cell r="CC161">
            <v>98403</v>
          </cell>
          <cell r="CD161">
            <v>76760</v>
          </cell>
          <cell r="CE161">
            <v>43236</v>
          </cell>
        </row>
        <row r="162">
          <cell r="BZ162">
            <v>22</v>
          </cell>
          <cell r="CA162" t="str">
            <v xml:space="preserve">PROVEEDORES                   </v>
          </cell>
          <cell r="CB162">
            <v>43037380</v>
          </cell>
          <cell r="CC162">
            <v>22148145</v>
          </cell>
          <cell r="CD162">
            <v>22753738</v>
          </cell>
          <cell r="CE162">
            <v>43642973</v>
          </cell>
        </row>
        <row r="163">
          <cell r="BZ163">
            <v>2205</v>
          </cell>
          <cell r="CA163" t="str">
            <v xml:space="preserve">NACIONALES                    </v>
          </cell>
          <cell r="CB163">
            <v>43037380</v>
          </cell>
          <cell r="CC163">
            <v>22148145</v>
          </cell>
          <cell r="CD163">
            <v>22753738</v>
          </cell>
          <cell r="CE163">
            <v>43642973</v>
          </cell>
        </row>
        <row r="164">
          <cell r="BZ164">
            <v>23</v>
          </cell>
          <cell r="CA164" t="str">
            <v xml:space="preserve">CUENTAS POR PAGAR             </v>
          </cell>
          <cell r="CB164">
            <v>288171563</v>
          </cell>
          <cell r="CC164">
            <v>385463401.64999998</v>
          </cell>
          <cell r="CD164">
            <v>320699009.64999998</v>
          </cell>
          <cell r="CE164">
            <v>223407171</v>
          </cell>
        </row>
        <row r="165">
          <cell r="BZ165">
            <v>2335</v>
          </cell>
          <cell r="CA165" t="str">
            <v xml:space="preserve">COSTOS Y GASTOS POR PAGAR     </v>
          </cell>
          <cell r="CB165">
            <v>183759751</v>
          </cell>
          <cell r="CC165">
            <v>272132019.64999998</v>
          </cell>
          <cell r="CD165">
            <v>217294087.65000001</v>
          </cell>
          <cell r="CE165">
            <v>128921819</v>
          </cell>
        </row>
        <row r="166">
          <cell r="BZ166">
            <v>233520</v>
          </cell>
          <cell r="CA166" t="str">
            <v>COMISIONES</v>
          </cell>
          <cell r="CB166">
            <v>26466562</v>
          </cell>
          <cell r="CC166">
            <v>4033517.65</v>
          </cell>
          <cell r="CD166">
            <v>10404002.65</v>
          </cell>
          <cell r="CE166">
            <v>32837047</v>
          </cell>
        </row>
        <row r="167">
          <cell r="BZ167">
            <v>233530</v>
          </cell>
          <cell r="CA167" t="str">
            <v>SERVICIOS GENERALES</v>
          </cell>
          <cell r="CB167">
            <v>89635030</v>
          </cell>
          <cell r="CC167">
            <v>102921757</v>
          </cell>
          <cell r="CD167">
            <v>52471263</v>
          </cell>
          <cell r="CE167">
            <v>39184536</v>
          </cell>
        </row>
        <row r="168">
          <cell r="BZ168">
            <v>233535</v>
          </cell>
          <cell r="CA168" t="str">
            <v>SERVICIOS DE MANTENIMIENTO</v>
          </cell>
          <cell r="CB168">
            <v>4176542</v>
          </cell>
          <cell r="CC168">
            <v>4667570</v>
          </cell>
          <cell r="CD168">
            <v>9166915</v>
          </cell>
          <cell r="CE168">
            <v>8675887</v>
          </cell>
        </row>
        <row r="169">
          <cell r="BZ169">
            <v>233540</v>
          </cell>
          <cell r="CA169" t="str">
            <v>ARRENDAMIENTOS</v>
          </cell>
          <cell r="CB169">
            <v>32518945</v>
          </cell>
          <cell r="CC169">
            <v>77124373</v>
          </cell>
          <cell r="CD169">
            <v>77125858</v>
          </cell>
          <cell r="CE169">
            <v>32520430</v>
          </cell>
        </row>
        <row r="170">
          <cell r="BZ170">
            <v>233545</v>
          </cell>
          <cell r="CA170" t="str">
            <v>TRANSPORTES, FLETES Y ACARREOS</v>
          </cell>
          <cell r="CB170">
            <v>0</v>
          </cell>
          <cell r="CC170">
            <v>0</v>
          </cell>
          <cell r="CD170">
            <v>279076</v>
          </cell>
          <cell r="CE170">
            <v>279076</v>
          </cell>
        </row>
        <row r="171">
          <cell r="BZ171">
            <v>233550</v>
          </cell>
          <cell r="CA171" t="str">
            <v>SERVICIOS PUBLICOS</v>
          </cell>
          <cell r="CB171">
            <v>0</v>
          </cell>
          <cell r="CC171">
            <v>67846973</v>
          </cell>
          <cell r="CD171">
            <v>67846973</v>
          </cell>
          <cell r="CE171">
            <v>0</v>
          </cell>
        </row>
        <row r="172">
          <cell r="BZ172">
            <v>233555</v>
          </cell>
          <cell r="CA172" t="str">
            <v>SEGUROS</v>
          </cell>
          <cell r="CB172">
            <v>30962672</v>
          </cell>
          <cell r="CC172">
            <v>15537829</v>
          </cell>
          <cell r="CD172">
            <v>0</v>
          </cell>
          <cell r="CE172">
            <v>15424843</v>
          </cell>
        </row>
        <row r="173">
          <cell r="BZ173">
            <v>2365</v>
          </cell>
          <cell r="CA173" t="str">
            <v xml:space="preserve">RETENCION EN LA FUENTE        </v>
          </cell>
          <cell r="CB173">
            <v>24488938</v>
          </cell>
          <cell r="CC173">
            <v>24488938</v>
          </cell>
          <cell r="CD173">
            <v>19700369</v>
          </cell>
          <cell r="CE173">
            <v>19700369</v>
          </cell>
        </row>
        <row r="174">
          <cell r="BZ174">
            <v>236505</v>
          </cell>
          <cell r="CA174" t="str">
            <v xml:space="preserve">INGRESOS LABORALES            </v>
          </cell>
          <cell r="CB174">
            <v>45475732</v>
          </cell>
          <cell r="CC174">
            <v>0</v>
          </cell>
          <cell r="CD174">
            <v>5571878</v>
          </cell>
          <cell r="CE174">
            <v>51047610</v>
          </cell>
        </row>
        <row r="175">
          <cell r="BZ175">
            <v>236515</v>
          </cell>
          <cell r="CA175" t="str">
            <v xml:space="preserve">HONORARIOS                    </v>
          </cell>
          <cell r="CB175">
            <v>10527901</v>
          </cell>
          <cell r="CC175">
            <v>0</v>
          </cell>
          <cell r="CD175">
            <v>1278948</v>
          </cell>
          <cell r="CE175">
            <v>11806849</v>
          </cell>
        </row>
        <row r="176">
          <cell r="BZ176">
            <v>23651501</v>
          </cell>
          <cell r="CA176" t="str">
            <v>HONORARIOS (10%)</v>
          </cell>
          <cell r="CB176">
            <v>3354961</v>
          </cell>
          <cell r="CC176">
            <v>0</v>
          </cell>
          <cell r="CD176">
            <v>482000</v>
          </cell>
          <cell r="CE176">
            <v>3836961</v>
          </cell>
        </row>
        <row r="177">
          <cell r="BZ177">
            <v>23651502</v>
          </cell>
          <cell r="CA177" t="str">
            <v>HONORARIOS (11%)</v>
          </cell>
          <cell r="CB177">
            <v>7172940</v>
          </cell>
          <cell r="CC177">
            <v>0</v>
          </cell>
          <cell r="CD177">
            <v>796948</v>
          </cell>
          <cell r="CE177">
            <v>7969888</v>
          </cell>
        </row>
        <row r="178">
          <cell r="BZ178">
            <v>236520</v>
          </cell>
          <cell r="CA178" t="str">
            <v xml:space="preserve">COMISIONES                    </v>
          </cell>
          <cell r="CB178">
            <v>5277014</v>
          </cell>
          <cell r="CC178">
            <v>0</v>
          </cell>
          <cell r="CD178">
            <v>920242</v>
          </cell>
          <cell r="CE178">
            <v>6197256</v>
          </cell>
        </row>
        <row r="179">
          <cell r="BZ179">
            <v>23652001</v>
          </cell>
          <cell r="CA179" t="str">
            <v>COMISIONES  (10%)</v>
          </cell>
          <cell r="CB179">
            <v>668100</v>
          </cell>
          <cell r="CC179">
            <v>0</v>
          </cell>
          <cell r="CD179">
            <v>34341</v>
          </cell>
          <cell r="CE179">
            <v>702441</v>
          </cell>
        </row>
        <row r="180">
          <cell r="BZ180">
            <v>23652002</v>
          </cell>
          <cell r="CA180" t="str">
            <v>COMISIONES  (11%)</v>
          </cell>
          <cell r="CB180">
            <v>4608914</v>
          </cell>
          <cell r="CC180">
            <v>0</v>
          </cell>
          <cell r="CD180">
            <v>885901</v>
          </cell>
          <cell r="CE180">
            <v>5494815</v>
          </cell>
        </row>
        <row r="181">
          <cell r="BZ181">
            <v>236525</v>
          </cell>
          <cell r="CA181" t="str">
            <v xml:space="preserve">SERVICIOS                     </v>
          </cell>
          <cell r="CB181">
            <v>5880711</v>
          </cell>
          <cell r="CC181">
            <v>0</v>
          </cell>
          <cell r="CD181">
            <v>606150</v>
          </cell>
          <cell r="CE181">
            <v>6486861</v>
          </cell>
        </row>
        <row r="182">
          <cell r="BZ182">
            <v>23652501</v>
          </cell>
          <cell r="CA182" t="str">
            <v xml:space="preserve">FLETES                        </v>
          </cell>
          <cell r="CB182">
            <v>2500</v>
          </cell>
          <cell r="CC182">
            <v>0</v>
          </cell>
          <cell r="CD182">
            <v>0</v>
          </cell>
          <cell r="CE182">
            <v>2500</v>
          </cell>
        </row>
        <row r="183">
          <cell r="BZ183">
            <v>23652502</v>
          </cell>
          <cell r="CA183" t="str">
            <v xml:space="preserve">TRANSPORTE DE PASAJEROS       </v>
          </cell>
          <cell r="CB183">
            <v>57225</v>
          </cell>
          <cell r="CC183">
            <v>0</v>
          </cell>
          <cell r="CD183">
            <v>0</v>
          </cell>
          <cell r="CE183">
            <v>57225</v>
          </cell>
        </row>
        <row r="184">
          <cell r="BZ184">
            <v>23652503</v>
          </cell>
          <cell r="CA184" t="str">
            <v>SERVICIOS 6%</v>
          </cell>
          <cell r="CB184">
            <v>712524</v>
          </cell>
          <cell r="CC184">
            <v>0</v>
          </cell>
          <cell r="CD184">
            <v>63912</v>
          </cell>
          <cell r="CE184">
            <v>776436</v>
          </cell>
        </row>
        <row r="185">
          <cell r="BZ185">
            <v>23652504</v>
          </cell>
          <cell r="CA185" t="str">
            <v xml:space="preserve">SERVICIOS HOTELEROS           </v>
          </cell>
          <cell r="CB185">
            <v>65033</v>
          </cell>
          <cell r="CC185">
            <v>0</v>
          </cell>
          <cell r="CD185">
            <v>0</v>
          </cell>
          <cell r="CE185">
            <v>65033</v>
          </cell>
        </row>
        <row r="186">
          <cell r="BZ186">
            <v>23652506</v>
          </cell>
          <cell r="CA186" t="str">
            <v>SERVICIOS 4%</v>
          </cell>
          <cell r="CB186">
            <v>2715036</v>
          </cell>
          <cell r="CC186">
            <v>0</v>
          </cell>
          <cell r="CD186">
            <v>349838</v>
          </cell>
          <cell r="CE186">
            <v>3064874</v>
          </cell>
        </row>
        <row r="187">
          <cell r="BZ187">
            <v>23652507</v>
          </cell>
          <cell r="CA187" t="str">
            <v>ASEO Y VIGILANCIA 2%</v>
          </cell>
          <cell r="CB187">
            <v>2328393</v>
          </cell>
          <cell r="CC187">
            <v>0</v>
          </cell>
          <cell r="CD187">
            <v>192400</v>
          </cell>
          <cell r="CE187">
            <v>2520793</v>
          </cell>
        </row>
        <row r="188">
          <cell r="BZ188">
            <v>236530</v>
          </cell>
          <cell r="CA188" t="str">
            <v xml:space="preserve">ARRENDAMIENTOS                </v>
          </cell>
          <cell r="CB188">
            <v>88447961</v>
          </cell>
          <cell r="CC188">
            <v>0</v>
          </cell>
          <cell r="CD188">
            <v>3485158</v>
          </cell>
          <cell r="CE188">
            <v>91933119</v>
          </cell>
        </row>
        <row r="189">
          <cell r="BZ189">
            <v>23653001</v>
          </cell>
          <cell r="CA189" t="str">
            <v xml:space="preserve">ARRENDAMIENTO BIENES MUEBLES  </v>
          </cell>
          <cell r="CB189">
            <v>7422961</v>
          </cell>
          <cell r="CC189">
            <v>0</v>
          </cell>
          <cell r="CD189">
            <v>510158</v>
          </cell>
          <cell r="CE189">
            <v>7933119</v>
          </cell>
        </row>
        <row r="190">
          <cell r="BZ190">
            <v>23653002</v>
          </cell>
          <cell r="CA190" t="str">
            <v>ARRENDAMIENTO BIENES INMUEBLES</v>
          </cell>
          <cell r="CB190">
            <v>81025000</v>
          </cell>
          <cell r="CC190">
            <v>0</v>
          </cell>
          <cell r="CD190">
            <v>2975000</v>
          </cell>
          <cell r="CE190">
            <v>84000000</v>
          </cell>
        </row>
        <row r="191">
          <cell r="BZ191">
            <v>236540</v>
          </cell>
          <cell r="CA191" t="str">
            <v xml:space="preserve">COMPRAS                       </v>
          </cell>
          <cell r="CB191">
            <v>3946693</v>
          </cell>
          <cell r="CC191">
            <v>0</v>
          </cell>
          <cell r="CD191">
            <v>347682</v>
          </cell>
          <cell r="CE191">
            <v>4294375</v>
          </cell>
        </row>
        <row r="192">
          <cell r="BZ192">
            <v>23654002</v>
          </cell>
          <cell r="CA192" t="str">
            <v>COMPRAS (3.5%)</v>
          </cell>
          <cell r="CB192">
            <v>3943693</v>
          </cell>
          <cell r="CC192">
            <v>0</v>
          </cell>
          <cell r="CD192">
            <v>347682</v>
          </cell>
          <cell r="CE192">
            <v>4291375</v>
          </cell>
        </row>
        <row r="193">
          <cell r="BZ193">
            <v>23654003</v>
          </cell>
          <cell r="CA193" t="str">
            <v>COMPRAS 1%</v>
          </cell>
          <cell r="CB193">
            <v>3000</v>
          </cell>
          <cell r="CC193">
            <v>0</v>
          </cell>
          <cell r="CD193">
            <v>0</v>
          </cell>
          <cell r="CE193">
            <v>3000</v>
          </cell>
        </row>
        <row r="194">
          <cell r="BZ194">
            <v>236571</v>
          </cell>
          <cell r="CA194" t="str">
            <v xml:space="preserve">PAGO RETEFUENTE               </v>
          </cell>
          <cell r="CB194">
            <v>-274234763</v>
          </cell>
          <cell r="CC194">
            <v>24488938</v>
          </cell>
          <cell r="CD194">
            <v>0</v>
          </cell>
          <cell r="CE194">
            <v>-298723701</v>
          </cell>
        </row>
        <row r="195">
          <cell r="BZ195">
            <v>236575</v>
          </cell>
          <cell r="CA195" t="str">
            <v>AUTORRETENCIÓN DE RENTA</v>
          </cell>
          <cell r="CB195">
            <v>139167689</v>
          </cell>
          <cell r="CC195">
            <v>0</v>
          </cell>
          <cell r="CD195">
            <v>7490311</v>
          </cell>
          <cell r="CE195">
            <v>146658000</v>
          </cell>
        </row>
        <row r="196">
          <cell r="BZ196">
            <v>236579</v>
          </cell>
          <cell r="CA196" t="str">
            <v>RETEFUENTE AÑO ANTERIOR</v>
          </cell>
          <cell r="CB196">
            <v>0</v>
          </cell>
          <cell r="CC196">
            <v>0</v>
          </cell>
          <cell r="CD196">
            <v>0</v>
          </cell>
          <cell r="CE196">
            <v>0</v>
          </cell>
        </row>
        <row r="197">
          <cell r="BZ197">
            <v>2367</v>
          </cell>
          <cell r="CA197" t="str">
            <v>IMPUESTO A LAS VENTAS RETENIDO</v>
          </cell>
          <cell r="CB197">
            <v>3647835</v>
          </cell>
          <cell r="CC197">
            <v>3647835</v>
          </cell>
          <cell r="CD197">
            <v>3812382</v>
          </cell>
          <cell r="CE197">
            <v>3812382</v>
          </cell>
        </row>
        <row r="198">
          <cell r="BZ198">
            <v>236701</v>
          </cell>
          <cell r="CA198" t="str">
            <v xml:space="preserve">IVA RETENIDO REGIMEN COMUN    </v>
          </cell>
          <cell r="CB198">
            <v>28016464</v>
          </cell>
          <cell r="CC198">
            <v>0</v>
          </cell>
          <cell r="CD198">
            <v>2605219</v>
          </cell>
          <cell r="CE198">
            <v>30621683</v>
          </cell>
        </row>
        <row r="199">
          <cell r="BZ199">
            <v>23670105</v>
          </cell>
          <cell r="CA199" t="str">
            <v>IVA RETENIDO REGIMEN COMUN (8%)</v>
          </cell>
          <cell r="CB199">
            <v>27908871</v>
          </cell>
          <cell r="CC199">
            <v>0</v>
          </cell>
          <cell r="CD199">
            <v>2605219</v>
          </cell>
          <cell r="CE199">
            <v>30514090</v>
          </cell>
        </row>
        <row r="200">
          <cell r="BZ200">
            <v>23670106</v>
          </cell>
          <cell r="CA200" t="str">
            <v>IVA RETENIDO REG. COMUN (5%)</v>
          </cell>
          <cell r="CB200">
            <v>98153</v>
          </cell>
          <cell r="CC200">
            <v>0</v>
          </cell>
          <cell r="CD200">
            <v>0</v>
          </cell>
          <cell r="CE200">
            <v>98153</v>
          </cell>
        </row>
        <row r="201">
          <cell r="BZ201">
            <v>23670107</v>
          </cell>
          <cell r="CA201" t="str">
            <v>IVA RETENIDO SER.ASEO Y TEMPORALES (0.8%)</v>
          </cell>
          <cell r="CB201">
            <v>9440</v>
          </cell>
          <cell r="CC201">
            <v>0</v>
          </cell>
          <cell r="CD201">
            <v>0</v>
          </cell>
          <cell r="CE201">
            <v>9440</v>
          </cell>
        </row>
        <row r="202">
          <cell r="BZ202">
            <v>2367002</v>
          </cell>
          <cell r="CA202" t="str">
            <v>IVA RETENIDO AL REGIMEN SIMPLI</v>
          </cell>
          <cell r="CB202">
            <v>7355774</v>
          </cell>
          <cell r="CC202">
            <v>0</v>
          </cell>
          <cell r="CD202">
            <v>1207163</v>
          </cell>
          <cell r="CE202">
            <v>8562937</v>
          </cell>
        </row>
        <row r="203">
          <cell r="BZ203">
            <v>236700204</v>
          </cell>
          <cell r="CA203" t="str">
            <v>IVA RETENIDO REG. SIMPLIFICADO (8%)</v>
          </cell>
          <cell r="CB203">
            <v>7355774</v>
          </cell>
          <cell r="CC203">
            <v>0</v>
          </cell>
          <cell r="CD203">
            <v>1207163</v>
          </cell>
          <cell r="CE203">
            <v>8562937</v>
          </cell>
        </row>
        <row r="204">
          <cell r="BZ204">
            <v>236704</v>
          </cell>
          <cell r="CA204" t="str">
            <v>PAGO DE IMPTO. VENTAS RETENIDO</v>
          </cell>
          <cell r="CB204">
            <v>-31724403</v>
          </cell>
          <cell r="CC204">
            <v>3647835</v>
          </cell>
          <cell r="CD204">
            <v>0</v>
          </cell>
          <cell r="CE204">
            <v>-35372238</v>
          </cell>
        </row>
        <row r="205">
          <cell r="BZ205">
            <v>236779</v>
          </cell>
          <cell r="CA205" t="str">
            <v>RETEIVA AÑO ANTERIOR</v>
          </cell>
          <cell r="CB205">
            <v>0</v>
          </cell>
          <cell r="CC205">
            <v>0</v>
          </cell>
          <cell r="CD205">
            <v>0</v>
          </cell>
          <cell r="CE205">
            <v>0</v>
          </cell>
        </row>
        <row r="206">
          <cell r="BZ206">
            <v>2368</v>
          </cell>
          <cell r="CA206" t="str">
            <v xml:space="preserve">IMPUESTO INDUST. CCIO. RETEN. </v>
          </cell>
          <cell r="CB206">
            <v>5962860</v>
          </cell>
          <cell r="CC206">
            <v>5962860</v>
          </cell>
          <cell r="CD206">
            <v>5252667</v>
          </cell>
          <cell r="CE206">
            <v>5252667</v>
          </cell>
        </row>
        <row r="207">
          <cell r="BZ207">
            <v>236801</v>
          </cell>
          <cell r="CA207" t="str">
            <v xml:space="preserve">IMPUESTO INDUST. CCIO. RETEN. </v>
          </cell>
          <cell r="CB207">
            <v>79126143</v>
          </cell>
          <cell r="CC207">
            <v>0</v>
          </cell>
          <cell r="CD207">
            <v>5252667</v>
          </cell>
          <cell r="CE207">
            <v>84378810</v>
          </cell>
        </row>
        <row r="208">
          <cell r="BZ208">
            <v>23680102</v>
          </cell>
          <cell r="CA208" t="str">
            <v>LAS DEMAS ACTIVIDADES INDUSTRI</v>
          </cell>
          <cell r="CB208">
            <v>170309</v>
          </cell>
          <cell r="CC208">
            <v>0</v>
          </cell>
          <cell r="CD208">
            <v>7395</v>
          </cell>
          <cell r="CE208">
            <v>177704</v>
          </cell>
        </row>
        <row r="209">
          <cell r="BZ209">
            <v>23680103</v>
          </cell>
          <cell r="CA209" t="str">
            <v>AUTORRETENCIÓN DE ICA</v>
          </cell>
          <cell r="CB209">
            <v>48003529</v>
          </cell>
          <cell r="CC209">
            <v>0</v>
          </cell>
          <cell r="CD209">
            <v>3842471</v>
          </cell>
          <cell r="CE209">
            <v>51846000</v>
          </cell>
        </row>
        <row r="210">
          <cell r="BZ210">
            <v>23680130</v>
          </cell>
          <cell r="CA210" t="str">
            <v xml:space="preserve">ACTIVIDADES COMERCIALES       </v>
          </cell>
          <cell r="CB210">
            <v>9900</v>
          </cell>
          <cell r="CC210">
            <v>0</v>
          </cell>
          <cell r="CD210">
            <v>0</v>
          </cell>
          <cell r="CE210">
            <v>9900</v>
          </cell>
        </row>
        <row r="211">
          <cell r="BZ211">
            <v>23680132</v>
          </cell>
          <cell r="CA211" t="str">
            <v>LAS DEMAS ACTIVIDADES COMERCIA</v>
          </cell>
          <cell r="CB211">
            <v>338756</v>
          </cell>
          <cell r="CC211">
            <v>0</v>
          </cell>
          <cell r="CD211">
            <v>37975</v>
          </cell>
          <cell r="CE211">
            <v>376731</v>
          </cell>
        </row>
        <row r="212">
          <cell r="BZ212">
            <v>23680140</v>
          </cell>
          <cell r="CA212" t="str">
            <v xml:space="preserve">ACTIVIDADES DE SERVICIO       </v>
          </cell>
          <cell r="CB212">
            <v>2537934</v>
          </cell>
          <cell r="CC212">
            <v>0</v>
          </cell>
          <cell r="CD212">
            <v>237664</v>
          </cell>
          <cell r="CE212">
            <v>2775598</v>
          </cell>
        </row>
        <row r="213">
          <cell r="BZ213">
            <v>23680141</v>
          </cell>
          <cell r="CA213" t="str">
            <v xml:space="preserve">SERV. RESTAURANTES,CLUB,HOTEL </v>
          </cell>
          <cell r="CB213">
            <v>14141</v>
          </cell>
          <cell r="CC213">
            <v>0</v>
          </cell>
          <cell r="CD213">
            <v>0</v>
          </cell>
          <cell r="CE213">
            <v>14141</v>
          </cell>
        </row>
        <row r="214">
          <cell r="BZ214">
            <v>23680142</v>
          </cell>
          <cell r="CA214" t="str">
            <v>SERVICIOS DE CONSULTURIA PROF.</v>
          </cell>
          <cell r="CB214">
            <v>487895</v>
          </cell>
          <cell r="CC214">
            <v>0</v>
          </cell>
          <cell r="CD214">
            <v>50787</v>
          </cell>
          <cell r="CE214">
            <v>538682</v>
          </cell>
        </row>
        <row r="215">
          <cell r="BZ215">
            <v>23680143</v>
          </cell>
          <cell r="CA215" t="str">
            <v xml:space="preserve">SERVICIOS RELAC. TRANSPORTE   </v>
          </cell>
          <cell r="CB215">
            <v>29917</v>
          </cell>
          <cell r="CC215">
            <v>0</v>
          </cell>
          <cell r="CD215">
            <v>924</v>
          </cell>
          <cell r="CE215">
            <v>30841</v>
          </cell>
        </row>
        <row r="216">
          <cell r="BZ216">
            <v>23680144</v>
          </cell>
          <cell r="CA216" t="str">
            <v>LAS DEMAS ACTIVIDADES DE SERVI</v>
          </cell>
          <cell r="CB216">
            <v>27531260</v>
          </cell>
          <cell r="CC216">
            <v>0</v>
          </cell>
          <cell r="CD216">
            <v>1075294</v>
          </cell>
          <cell r="CE216">
            <v>28606554</v>
          </cell>
        </row>
        <row r="217">
          <cell r="BZ217">
            <v>23680146</v>
          </cell>
          <cell r="CA217" t="str">
            <v>AGENCIAS DE TURISMO Y VIAJES</v>
          </cell>
          <cell r="CB217">
            <v>2502</v>
          </cell>
          <cell r="CC217">
            <v>0</v>
          </cell>
          <cell r="CD217">
            <v>157</v>
          </cell>
          <cell r="CE217">
            <v>2659</v>
          </cell>
        </row>
        <row r="218">
          <cell r="BZ218">
            <v>2368002</v>
          </cell>
          <cell r="CA218" t="str">
            <v xml:space="preserve">PAGO DE ICA RETENIDO          </v>
          </cell>
          <cell r="CB218">
            <v>-73163283</v>
          </cell>
          <cell r="CC218">
            <v>5962860</v>
          </cell>
          <cell r="CD218">
            <v>0</v>
          </cell>
          <cell r="CE218">
            <v>-79126143</v>
          </cell>
        </row>
        <row r="219">
          <cell r="BZ219">
            <v>236800201</v>
          </cell>
          <cell r="CA219" t="str">
            <v xml:space="preserve">IMPUESTO INDUST. CCIO. RETEN. </v>
          </cell>
          <cell r="CB219">
            <v>-73163283</v>
          </cell>
          <cell r="CC219">
            <v>5962860</v>
          </cell>
          <cell r="CD219">
            <v>0</v>
          </cell>
          <cell r="CE219">
            <v>-79126143</v>
          </cell>
        </row>
        <row r="220">
          <cell r="BZ220">
            <v>236800202</v>
          </cell>
          <cell r="CA220" t="str">
            <v xml:space="preserve">PAGO ICA AñO ANTERIOR         </v>
          </cell>
          <cell r="CB220">
            <v>0</v>
          </cell>
          <cell r="CC220">
            <v>0</v>
          </cell>
          <cell r="CD220">
            <v>0</v>
          </cell>
          <cell r="CE220">
            <v>0</v>
          </cell>
        </row>
        <row r="221">
          <cell r="BZ221">
            <v>2370</v>
          </cell>
          <cell r="CA221" t="str">
            <v>RETENCIONES Y APORTES DE NOMIN</v>
          </cell>
          <cell r="CB221">
            <v>59204674</v>
          </cell>
          <cell r="CC221">
            <v>59384585</v>
          </cell>
          <cell r="CD221">
            <v>59899161</v>
          </cell>
          <cell r="CE221">
            <v>59719250</v>
          </cell>
        </row>
        <row r="222">
          <cell r="BZ222">
            <v>237005</v>
          </cell>
          <cell r="CA222" t="str">
            <v xml:space="preserve">APORTES ENTID.PROMOTORA SALUD </v>
          </cell>
          <cell r="CB222">
            <v>19822334</v>
          </cell>
          <cell r="CC222">
            <v>19814425</v>
          </cell>
          <cell r="CD222">
            <v>20123248</v>
          </cell>
          <cell r="CE222">
            <v>20131157</v>
          </cell>
        </row>
        <row r="223">
          <cell r="BZ223">
            <v>23700502</v>
          </cell>
          <cell r="CA223" t="str">
            <v>E.P.S. COLMEDICA</v>
          </cell>
          <cell r="CB223">
            <v>107400</v>
          </cell>
          <cell r="CC223">
            <v>107400</v>
          </cell>
          <cell r="CD223">
            <v>113000</v>
          </cell>
          <cell r="CE223">
            <v>113000</v>
          </cell>
        </row>
        <row r="224">
          <cell r="BZ224">
            <v>23700503</v>
          </cell>
          <cell r="CA224" t="str">
            <v xml:space="preserve">E.P.S. COMFENALCO             </v>
          </cell>
          <cell r="CB224">
            <v>7196609</v>
          </cell>
          <cell r="CC224">
            <v>7188700</v>
          </cell>
          <cell r="CD224">
            <v>7134386</v>
          </cell>
          <cell r="CE224">
            <v>7142295</v>
          </cell>
        </row>
        <row r="225">
          <cell r="BZ225">
            <v>23700504</v>
          </cell>
          <cell r="CA225" t="str">
            <v xml:space="preserve">E.P.S. COOMEVA                </v>
          </cell>
          <cell r="CB225">
            <v>3082325</v>
          </cell>
          <cell r="CC225">
            <v>3082325</v>
          </cell>
          <cell r="CD225">
            <v>3103422</v>
          </cell>
          <cell r="CE225">
            <v>3103422</v>
          </cell>
        </row>
        <row r="226">
          <cell r="BZ226">
            <v>23700505</v>
          </cell>
          <cell r="CA226" t="str">
            <v xml:space="preserve">E.P.S. COMFANDI S.O.S         </v>
          </cell>
          <cell r="CB226">
            <v>579300</v>
          </cell>
          <cell r="CC226">
            <v>579300</v>
          </cell>
          <cell r="CD226">
            <v>614265</v>
          </cell>
          <cell r="CE226">
            <v>614265</v>
          </cell>
        </row>
        <row r="227">
          <cell r="BZ227">
            <v>23700506</v>
          </cell>
          <cell r="CA227" t="str">
            <v xml:space="preserve">E.P.S. SALUDCOOP              </v>
          </cell>
          <cell r="CB227">
            <v>345000</v>
          </cell>
          <cell r="CC227">
            <v>345000</v>
          </cell>
          <cell r="CD227">
            <v>332200</v>
          </cell>
          <cell r="CE227">
            <v>332200</v>
          </cell>
        </row>
        <row r="228">
          <cell r="BZ228">
            <v>23700507</v>
          </cell>
          <cell r="CA228" t="str">
            <v xml:space="preserve">E.P.S. SUSALUD                </v>
          </cell>
          <cell r="CB228">
            <v>1466000</v>
          </cell>
          <cell r="CC228">
            <v>1466000</v>
          </cell>
          <cell r="CD228">
            <v>1501141</v>
          </cell>
          <cell r="CE228">
            <v>1501141</v>
          </cell>
        </row>
        <row r="229">
          <cell r="BZ229">
            <v>23700509</v>
          </cell>
          <cell r="CA229" t="str">
            <v>E.P.S. SANITAS</v>
          </cell>
          <cell r="CB229">
            <v>2294100</v>
          </cell>
          <cell r="CC229">
            <v>2294100</v>
          </cell>
          <cell r="CD229">
            <v>2532419</v>
          </cell>
          <cell r="CE229">
            <v>2532419</v>
          </cell>
        </row>
        <row r="230">
          <cell r="BZ230">
            <v>23700510</v>
          </cell>
          <cell r="CA230" t="str">
            <v>FAMISANAR E.P.S</v>
          </cell>
          <cell r="CB230">
            <v>565400</v>
          </cell>
          <cell r="CC230">
            <v>565400</v>
          </cell>
          <cell r="CD230">
            <v>565400</v>
          </cell>
          <cell r="CE230">
            <v>565400</v>
          </cell>
        </row>
        <row r="231">
          <cell r="BZ231">
            <v>23700512</v>
          </cell>
          <cell r="CA231" t="str">
            <v>NUEVA EPS</v>
          </cell>
          <cell r="CB231">
            <v>4186200</v>
          </cell>
          <cell r="CC231">
            <v>4186200</v>
          </cell>
          <cell r="CD231">
            <v>4227015</v>
          </cell>
          <cell r="CE231">
            <v>4227015</v>
          </cell>
        </row>
        <row r="232">
          <cell r="BZ232">
            <v>237006</v>
          </cell>
          <cell r="CA232" t="str">
            <v>APORTES ADM. RIESG. PROF.  ARP</v>
          </cell>
          <cell r="CB232">
            <v>1040300</v>
          </cell>
          <cell r="CC232">
            <v>1040300</v>
          </cell>
          <cell r="CD232">
            <v>960600</v>
          </cell>
          <cell r="CE232">
            <v>960600</v>
          </cell>
        </row>
        <row r="233">
          <cell r="BZ233">
            <v>237010</v>
          </cell>
          <cell r="CA233" t="str">
            <v>APORTES AL ICBF SENA Y CJA COM</v>
          </cell>
          <cell r="CB233">
            <v>14175700</v>
          </cell>
          <cell r="CC233">
            <v>14175700</v>
          </cell>
          <cell r="CD233">
            <v>14549100</v>
          </cell>
          <cell r="CE233">
            <v>14549100</v>
          </cell>
        </row>
        <row r="234">
          <cell r="BZ234">
            <v>23701001</v>
          </cell>
          <cell r="CA234" t="str">
            <v>APORTES AL ICBF</v>
          </cell>
          <cell r="CB234">
            <v>4725300</v>
          </cell>
          <cell r="CC234">
            <v>4725300</v>
          </cell>
          <cell r="CD234">
            <v>4849300</v>
          </cell>
          <cell r="CE234">
            <v>4849300</v>
          </cell>
        </row>
        <row r="235">
          <cell r="BZ235">
            <v>23701002</v>
          </cell>
          <cell r="CA235" t="str">
            <v>APORTES AL SENA</v>
          </cell>
          <cell r="CB235">
            <v>3150300</v>
          </cell>
          <cell r="CC235">
            <v>3150300</v>
          </cell>
          <cell r="CD235">
            <v>3233200</v>
          </cell>
          <cell r="CE235">
            <v>3233200</v>
          </cell>
        </row>
        <row r="236">
          <cell r="BZ236">
            <v>23701003</v>
          </cell>
          <cell r="CA236" t="str">
            <v>APORTES A CAJA DE COMPENSACION</v>
          </cell>
          <cell r="CB236">
            <v>6300100</v>
          </cell>
          <cell r="CC236">
            <v>6300100</v>
          </cell>
          <cell r="CD236">
            <v>6466600</v>
          </cell>
          <cell r="CE236">
            <v>6466600</v>
          </cell>
        </row>
        <row r="237">
          <cell r="BZ237">
            <v>237025</v>
          </cell>
          <cell r="CA237" t="str">
            <v xml:space="preserve">EMBARGOS JUDICIALES           </v>
          </cell>
          <cell r="CB237">
            <v>532760</v>
          </cell>
          <cell r="CC237">
            <v>532760</v>
          </cell>
          <cell r="CD237">
            <v>97595</v>
          </cell>
          <cell r="CE237">
            <v>97595</v>
          </cell>
        </row>
        <row r="238">
          <cell r="BZ238">
            <v>237045</v>
          </cell>
          <cell r="CA238" t="str">
            <v xml:space="preserve">FONDOS                        </v>
          </cell>
          <cell r="CB238">
            <v>23633580</v>
          </cell>
          <cell r="CC238">
            <v>23821400</v>
          </cell>
          <cell r="CD238">
            <v>24168618</v>
          </cell>
          <cell r="CE238">
            <v>23980798</v>
          </cell>
        </row>
        <row r="239">
          <cell r="BZ239">
            <v>23704501</v>
          </cell>
          <cell r="CA239" t="str">
            <v xml:space="preserve">FONDO I.V.M. I.S.S.           </v>
          </cell>
          <cell r="CB239">
            <v>11609794</v>
          </cell>
          <cell r="CC239">
            <v>11807500</v>
          </cell>
          <cell r="CD239">
            <v>12142346</v>
          </cell>
          <cell r="CE239">
            <v>11944640</v>
          </cell>
        </row>
        <row r="240">
          <cell r="BZ240">
            <v>23704502</v>
          </cell>
          <cell r="CA240" t="str">
            <v xml:space="preserve">FONDO I.V.M. PORVENIR         </v>
          </cell>
          <cell r="CB240">
            <v>7774486</v>
          </cell>
          <cell r="CC240">
            <v>7764600</v>
          </cell>
          <cell r="CD240">
            <v>7776593</v>
          </cell>
          <cell r="CE240">
            <v>7786479</v>
          </cell>
        </row>
        <row r="241">
          <cell r="BZ241">
            <v>23704503</v>
          </cell>
          <cell r="CA241" t="str">
            <v xml:space="preserve">FONDO I.V.M. COLFONDOS        </v>
          </cell>
          <cell r="CB241">
            <v>733400</v>
          </cell>
          <cell r="CC241">
            <v>733400</v>
          </cell>
          <cell r="CD241">
            <v>708000</v>
          </cell>
          <cell r="CE241">
            <v>708000</v>
          </cell>
        </row>
        <row r="242">
          <cell r="BZ242">
            <v>23704505</v>
          </cell>
          <cell r="CA242" t="str">
            <v xml:space="preserve">FONDO I.V.M. PROTECCION       </v>
          </cell>
          <cell r="CB242">
            <v>2029300</v>
          </cell>
          <cell r="CC242">
            <v>2029300</v>
          </cell>
          <cell r="CD242">
            <v>2029300</v>
          </cell>
          <cell r="CE242">
            <v>2029300</v>
          </cell>
        </row>
        <row r="243">
          <cell r="BZ243">
            <v>23704506</v>
          </cell>
          <cell r="CA243" t="str">
            <v xml:space="preserve">FONDO I.V.M. HORIZONTE        </v>
          </cell>
          <cell r="CB243">
            <v>926600</v>
          </cell>
          <cell r="CC243">
            <v>926600</v>
          </cell>
          <cell r="CD243">
            <v>961279</v>
          </cell>
          <cell r="CE243">
            <v>961279</v>
          </cell>
        </row>
        <row r="244">
          <cell r="BZ244">
            <v>23704507</v>
          </cell>
          <cell r="CA244" t="str">
            <v>FONDO I.V.M. ING PENSIONES Y CESANTIAS</v>
          </cell>
          <cell r="CB244">
            <v>560000</v>
          </cell>
          <cell r="CC244">
            <v>560000</v>
          </cell>
          <cell r="CD244">
            <v>551100</v>
          </cell>
          <cell r="CE244">
            <v>551100</v>
          </cell>
        </row>
        <row r="245">
          <cell r="BZ245">
            <v>2380</v>
          </cell>
          <cell r="CA245" t="str">
            <v xml:space="preserve">ACREEDORES VARIOS             </v>
          </cell>
          <cell r="CB245">
            <v>11107505</v>
          </cell>
          <cell r="CC245">
            <v>19847164</v>
          </cell>
          <cell r="CD245">
            <v>14740343</v>
          </cell>
          <cell r="CE245">
            <v>6000684</v>
          </cell>
        </row>
        <row r="246">
          <cell r="BZ246">
            <v>238020</v>
          </cell>
          <cell r="CA246" t="str">
            <v xml:space="preserve">REINTEGROS POR PAGAR          </v>
          </cell>
          <cell r="CB246">
            <v>1224316</v>
          </cell>
          <cell r="CC246">
            <v>3667772</v>
          </cell>
          <cell r="CD246">
            <v>3125048</v>
          </cell>
          <cell r="CE246">
            <v>681592</v>
          </cell>
        </row>
        <row r="247">
          <cell r="BZ247">
            <v>238095</v>
          </cell>
          <cell r="CA247" t="str">
            <v xml:space="preserve">OTROS                         </v>
          </cell>
          <cell r="CB247">
            <v>9883189</v>
          </cell>
          <cell r="CC247">
            <v>16179392</v>
          </cell>
          <cell r="CD247">
            <v>11615295</v>
          </cell>
          <cell r="CE247">
            <v>5319092</v>
          </cell>
        </row>
        <row r="248">
          <cell r="BZ248">
            <v>23809501</v>
          </cell>
          <cell r="CA248" t="str">
            <v xml:space="preserve">PROPINAS                      </v>
          </cell>
          <cell r="CB248">
            <v>29000</v>
          </cell>
          <cell r="CC248">
            <v>5765304</v>
          </cell>
          <cell r="CD248">
            <v>8366304</v>
          </cell>
          <cell r="CE248">
            <v>2630000</v>
          </cell>
        </row>
        <row r="249">
          <cell r="BZ249">
            <v>23809502</v>
          </cell>
          <cell r="CA249" t="str">
            <v xml:space="preserve">OTROS                         </v>
          </cell>
          <cell r="CB249">
            <v>9854189</v>
          </cell>
          <cell r="CC249">
            <v>10414088</v>
          </cell>
          <cell r="CD249">
            <v>3248991</v>
          </cell>
          <cell r="CE249">
            <v>2689092</v>
          </cell>
        </row>
        <row r="250">
          <cell r="BZ250">
            <v>24</v>
          </cell>
          <cell r="CA250" t="str">
            <v xml:space="preserve">IMPTOS GRAVAMENES Y TASAS     </v>
          </cell>
          <cell r="CB250">
            <v>60353605</v>
          </cell>
          <cell r="CC250">
            <v>45604238</v>
          </cell>
          <cell r="CD250">
            <v>80229813</v>
          </cell>
          <cell r="CE250">
            <v>94979180</v>
          </cell>
        </row>
        <row r="251">
          <cell r="BZ251">
            <v>2404</v>
          </cell>
          <cell r="CA251" t="str">
            <v xml:space="preserve">DE RENTA Y COMPLEMENTARIOS    </v>
          </cell>
          <cell r="CB251">
            <v>0</v>
          </cell>
          <cell r="CC251">
            <v>0</v>
          </cell>
          <cell r="CD251">
            <v>0</v>
          </cell>
          <cell r="CE251">
            <v>0</v>
          </cell>
        </row>
        <row r="252">
          <cell r="BZ252">
            <v>240405</v>
          </cell>
          <cell r="CA252" t="str">
            <v xml:space="preserve">VIGENCIA FISCAL CORRIENTE     </v>
          </cell>
          <cell r="CB252">
            <v>0</v>
          </cell>
          <cell r="CC252">
            <v>0</v>
          </cell>
          <cell r="CD252">
            <v>0</v>
          </cell>
          <cell r="CE252">
            <v>0</v>
          </cell>
        </row>
        <row r="253">
          <cell r="BZ253">
            <v>24040501</v>
          </cell>
          <cell r="CA253" t="str">
            <v>IMPUESTO DE RENTA</v>
          </cell>
          <cell r="CB253">
            <v>0</v>
          </cell>
          <cell r="CC253">
            <v>0</v>
          </cell>
          <cell r="CD253">
            <v>0</v>
          </cell>
          <cell r="CE253">
            <v>0</v>
          </cell>
        </row>
        <row r="254">
          <cell r="BZ254">
            <v>2408</v>
          </cell>
          <cell r="CA254" t="str">
            <v>IMPTOS SOBRE LAS VTAS POR PAGA</v>
          </cell>
          <cell r="CB254">
            <v>51311676</v>
          </cell>
          <cell r="CC254">
            <v>39847653</v>
          </cell>
          <cell r="CD254">
            <v>78837127</v>
          </cell>
          <cell r="CE254">
            <v>90301150</v>
          </cell>
        </row>
        <row r="255">
          <cell r="BZ255">
            <v>240805</v>
          </cell>
          <cell r="CA255" t="str">
            <v xml:space="preserve">VIGENCIA FISCAL CORRIENTE     </v>
          </cell>
          <cell r="CB255">
            <v>51311676</v>
          </cell>
          <cell r="CC255">
            <v>39847653</v>
          </cell>
          <cell r="CD255">
            <v>78837127</v>
          </cell>
          <cell r="CE255">
            <v>90301150</v>
          </cell>
        </row>
        <row r="256">
          <cell r="BZ256">
            <v>24080501</v>
          </cell>
          <cell r="CA256" t="str">
            <v xml:space="preserve">IVA RECAUDADO                 </v>
          </cell>
          <cell r="CB256">
            <v>747343510</v>
          </cell>
          <cell r="CC256">
            <v>0</v>
          </cell>
          <cell r="CD256">
            <v>56619723</v>
          </cell>
          <cell r="CE256">
            <v>803963233</v>
          </cell>
        </row>
        <row r="257">
          <cell r="BZ257">
            <v>2408050101</v>
          </cell>
          <cell r="CA257" t="str">
            <v>IVA RECAUDADO VENTAS (16%)</v>
          </cell>
          <cell r="CB257" t="str">
            <v/>
          </cell>
          <cell r="CC257" t="str">
            <v/>
          </cell>
          <cell r="CD257" t="str">
            <v/>
          </cell>
          <cell r="CE257" t="str">
            <v/>
          </cell>
        </row>
        <row r="258">
          <cell r="BZ258">
            <v>2408050103</v>
          </cell>
          <cell r="CA258" t="str">
            <v>IVA RECAUDADO VENTAS (10%)</v>
          </cell>
          <cell r="CB258" t="str">
            <v/>
          </cell>
          <cell r="CC258" t="str">
            <v/>
          </cell>
          <cell r="CD258" t="str">
            <v/>
          </cell>
          <cell r="CE258" t="str">
            <v/>
          </cell>
        </row>
        <row r="259">
          <cell r="BZ259">
            <v>2408050104</v>
          </cell>
          <cell r="CA259" t="str">
            <v>IVA GENERADO EN DEVOL. EN COMPRA 10%</v>
          </cell>
          <cell r="CB259" t="str">
            <v/>
          </cell>
          <cell r="CC259" t="str">
            <v/>
          </cell>
          <cell r="CD259" t="str">
            <v/>
          </cell>
          <cell r="CE259" t="str">
            <v/>
          </cell>
        </row>
        <row r="260">
          <cell r="BZ260">
            <v>24080502</v>
          </cell>
          <cell r="CA260" t="str">
            <v>IVA DESCONT/COMUN OPER. GRAVAD</v>
          </cell>
          <cell r="CB260">
            <v>-323291950</v>
          </cell>
          <cell r="CC260">
            <v>13777764</v>
          </cell>
          <cell r="CD260">
            <v>0</v>
          </cell>
          <cell r="CE260">
            <v>-337069714</v>
          </cell>
        </row>
        <row r="261">
          <cell r="BZ261">
            <v>2408050203</v>
          </cell>
          <cell r="CA261" t="str">
            <v>IVA  OPER. GRAVAD  (10%)</v>
          </cell>
          <cell r="CB261" t="str">
            <v/>
          </cell>
          <cell r="CC261" t="str">
            <v/>
          </cell>
          <cell r="CD261" t="str">
            <v/>
          </cell>
          <cell r="CE261" t="str">
            <v/>
          </cell>
        </row>
        <row r="262">
          <cell r="BZ262">
            <v>2408050204</v>
          </cell>
          <cell r="CA262" t="str">
            <v>IVA  OPER. GRAVAD  (16%)</v>
          </cell>
          <cell r="CB262" t="str">
            <v/>
          </cell>
          <cell r="CC262" t="str">
            <v/>
          </cell>
          <cell r="CD262" t="str">
            <v/>
          </cell>
          <cell r="CE262" t="str">
            <v/>
          </cell>
        </row>
        <row r="263">
          <cell r="BZ263">
            <v>24080503</v>
          </cell>
          <cell r="CA263" t="str">
            <v>IVA DESCONT/REG.COMUN SERVICIO</v>
          </cell>
          <cell r="CB263">
            <v>-16929365</v>
          </cell>
          <cell r="CC263">
            <v>2956974</v>
          </cell>
          <cell r="CD263">
            <v>0</v>
          </cell>
          <cell r="CE263">
            <v>-19886339</v>
          </cell>
        </row>
        <row r="264">
          <cell r="BZ264">
            <v>2408050303</v>
          </cell>
          <cell r="CA264" t="str">
            <v>IVA DESCONT/REG. COMUN SERVICIO 10%</v>
          </cell>
          <cell r="CB264" t="str">
            <v/>
          </cell>
          <cell r="CC264" t="str">
            <v/>
          </cell>
          <cell r="CD264" t="str">
            <v/>
          </cell>
          <cell r="CE264" t="str">
            <v/>
          </cell>
        </row>
        <row r="265">
          <cell r="BZ265">
            <v>2408050304</v>
          </cell>
          <cell r="CA265" t="str">
            <v>IVA SERVICIOS ASEO Y TEMPORALES (1.6%)</v>
          </cell>
          <cell r="CB265" t="str">
            <v/>
          </cell>
          <cell r="CC265" t="str">
            <v/>
          </cell>
          <cell r="CD265" t="str">
            <v/>
          </cell>
          <cell r="CE265" t="str">
            <v/>
          </cell>
        </row>
        <row r="266">
          <cell r="BZ266">
            <v>24080504</v>
          </cell>
          <cell r="CA266" t="str">
            <v>IVA DESCONT/SIMPLI OPER.GRAVAD</v>
          </cell>
          <cell r="CB266">
            <v>-4880515</v>
          </cell>
          <cell r="CC266">
            <v>855511</v>
          </cell>
          <cell r="CD266">
            <v>0</v>
          </cell>
          <cell r="CE266">
            <v>-5736026</v>
          </cell>
        </row>
        <row r="267">
          <cell r="BZ267">
            <v>2408050404</v>
          </cell>
          <cell r="CA267" t="str">
            <v>IVA OPER. GRAV. (8%) REG. SIMPLIF.</v>
          </cell>
          <cell r="CB267" t="str">
            <v/>
          </cell>
          <cell r="CC267" t="str">
            <v/>
          </cell>
          <cell r="CD267" t="str">
            <v/>
          </cell>
          <cell r="CE267" t="str">
            <v/>
          </cell>
        </row>
        <row r="268">
          <cell r="BZ268">
            <v>2408050405</v>
          </cell>
          <cell r="CA268" t="str">
            <v>IVA OPER. GRAV. (5%) REG. SIMPLI.</v>
          </cell>
          <cell r="CB268" t="str">
            <v/>
          </cell>
          <cell r="CC268" t="str">
            <v/>
          </cell>
          <cell r="CD268" t="str">
            <v/>
          </cell>
          <cell r="CE268" t="str">
            <v/>
          </cell>
        </row>
        <row r="269">
          <cell r="BZ269">
            <v>24080505</v>
          </cell>
          <cell r="CA269" t="str">
            <v>IVA DESCONT/REG.SIMPL SERVICI0</v>
          </cell>
          <cell r="CB269">
            <v>-481665</v>
          </cell>
          <cell r="CC269">
            <v>40000</v>
          </cell>
          <cell r="CD269">
            <v>0</v>
          </cell>
          <cell r="CE269">
            <v>-521665</v>
          </cell>
        </row>
        <row r="270">
          <cell r="BZ270">
            <v>2408050504</v>
          </cell>
          <cell r="CA270" t="str">
            <v>IVA SERV. REG. SIMPLIFI (5%)</v>
          </cell>
          <cell r="CB270" t="str">
            <v/>
          </cell>
          <cell r="CC270" t="str">
            <v/>
          </cell>
          <cell r="CD270" t="str">
            <v/>
          </cell>
          <cell r="CE270" t="str">
            <v/>
          </cell>
        </row>
        <row r="271">
          <cell r="BZ271">
            <v>24080506</v>
          </cell>
          <cell r="CA271" t="str">
            <v>IVA TRANSITORIO</v>
          </cell>
          <cell r="CB271">
            <v>0</v>
          </cell>
          <cell r="CC271">
            <v>22217404</v>
          </cell>
          <cell r="CD271">
            <v>22217404</v>
          </cell>
          <cell r="CE271">
            <v>0</v>
          </cell>
        </row>
        <row r="272">
          <cell r="BZ272">
            <v>2408050601</v>
          </cell>
          <cell r="CA272" t="str">
            <v>IVA TRANSITORIO - SERVICIOS (1.6%) SEG Y ASEO</v>
          </cell>
          <cell r="CB272" t="str">
            <v/>
          </cell>
          <cell r="CC272" t="str">
            <v/>
          </cell>
          <cell r="CD272" t="str">
            <v/>
          </cell>
          <cell r="CE272" t="str">
            <v/>
          </cell>
        </row>
        <row r="273">
          <cell r="BZ273">
            <v>2408050602</v>
          </cell>
          <cell r="CA273" t="str">
            <v>IVA TRANSITORIO - SERVICIOS ( 10%) HOTELES</v>
          </cell>
          <cell r="CB273" t="str">
            <v/>
          </cell>
          <cell r="CC273" t="str">
            <v/>
          </cell>
          <cell r="CD273" t="str">
            <v/>
          </cell>
          <cell r="CE273" t="str">
            <v/>
          </cell>
        </row>
        <row r="274">
          <cell r="BZ274">
            <v>2408050603</v>
          </cell>
          <cell r="CA274" t="str">
            <v>IVA TRANSITORIO - SERVICIOS (16%) GENERALES</v>
          </cell>
          <cell r="CB274" t="str">
            <v/>
          </cell>
          <cell r="CC274" t="str">
            <v/>
          </cell>
          <cell r="CD274" t="str">
            <v/>
          </cell>
          <cell r="CE274" t="str">
            <v/>
          </cell>
        </row>
        <row r="275">
          <cell r="BZ275">
            <v>2408050604</v>
          </cell>
          <cell r="CA275" t="str">
            <v>IVA TRANSITORIO - OPERAC. GRAVADAS (16%)</v>
          </cell>
          <cell r="CB275" t="str">
            <v/>
          </cell>
          <cell r="CC275" t="str">
            <v/>
          </cell>
          <cell r="CD275" t="str">
            <v/>
          </cell>
          <cell r="CE275" t="str">
            <v/>
          </cell>
        </row>
        <row r="276">
          <cell r="BZ276">
            <v>2408050605</v>
          </cell>
          <cell r="CA276" t="str">
            <v xml:space="preserve">IVA TRANSITORIO - OPERAC. GRAV. ALQ. EQ. </v>
          </cell>
          <cell r="CB276" t="str">
            <v/>
          </cell>
          <cell r="CC276" t="str">
            <v/>
          </cell>
          <cell r="CD276" t="str">
            <v/>
          </cell>
          <cell r="CE276" t="str">
            <v/>
          </cell>
        </row>
        <row r="277">
          <cell r="BZ277">
            <v>2408050606</v>
          </cell>
          <cell r="CA277" t="str">
            <v>IVA TRANSITORIO - REG. SIMPLIFICADO</v>
          </cell>
          <cell r="CB277" t="str">
            <v/>
          </cell>
          <cell r="CC277" t="str">
            <v/>
          </cell>
          <cell r="CD277" t="str">
            <v/>
          </cell>
          <cell r="CE277" t="str">
            <v/>
          </cell>
        </row>
        <row r="278">
          <cell r="BZ278">
            <v>2408050607</v>
          </cell>
          <cell r="CA278" t="str">
            <v xml:space="preserve">IVA TRANSITORIO - REG. SIMPLIFICADO ALQ. EQ. </v>
          </cell>
          <cell r="CB278" t="str">
            <v/>
          </cell>
          <cell r="CC278" t="str">
            <v/>
          </cell>
          <cell r="CD278" t="str">
            <v/>
          </cell>
          <cell r="CE278" t="str">
            <v/>
          </cell>
        </row>
        <row r="279">
          <cell r="BZ279">
            <v>2408050608</v>
          </cell>
          <cell r="CA279" t="str">
            <v>IVA TRANSITORIO - OPERAC. GRAVADAS (10%)</v>
          </cell>
          <cell r="CB279" t="str">
            <v/>
          </cell>
          <cell r="CC279" t="str">
            <v/>
          </cell>
          <cell r="CD279" t="str">
            <v/>
          </cell>
          <cell r="CE279" t="str">
            <v/>
          </cell>
        </row>
        <row r="280">
          <cell r="BZ280">
            <v>24080509</v>
          </cell>
          <cell r="CA280" t="str">
            <v xml:space="preserve">PAGO DE IVA                   </v>
          </cell>
          <cell r="CB280">
            <v>-350448339</v>
          </cell>
          <cell r="CC280">
            <v>0</v>
          </cell>
          <cell r="CD280">
            <v>0</v>
          </cell>
          <cell r="CE280">
            <v>-350448339</v>
          </cell>
        </row>
        <row r="281">
          <cell r="BZ281">
            <v>24080599</v>
          </cell>
          <cell r="CA281" t="str">
            <v>IVA AÑO ANTERIOR</v>
          </cell>
          <cell r="CB281">
            <v>0</v>
          </cell>
          <cell r="CC281">
            <v>0</v>
          </cell>
          <cell r="CD281">
            <v>0</v>
          </cell>
          <cell r="CE281">
            <v>0</v>
          </cell>
        </row>
        <row r="282">
          <cell r="BZ282">
            <v>2416</v>
          </cell>
          <cell r="CA282" t="str">
            <v xml:space="preserve">A LA PROPIEDAD RAIZ           </v>
          </cell>
          <cell r="CB282">
            <v>5744000</v>
          </cell>
          <cell r="CC282">
            <v>5744000</v>
          </cell>
          <cell r="CD282">
            <v>0</v>
          </cell>
          <cell r="CE282">
            <v>0</v>
          </cell>
        </row>
        <row r="283">
          <cell r="BZ283">
            <v>241605</v>
          </cell>
          <cell r="CA283" t="str">
            <v xml:space="preserve">PREDIAL                       </v>
          </cell>
          <cell r="CB283">
            <v>5744000</v>
          </cell>
          <cell r="CC283">
            <v>5744000</v>
          </cell>
          <cell r="CD283">
            <v>0</v>
          </cell>
          <cell r="CE283">
            <v>0</v>
          </cell>
        </row>
        <row r="284">
          <cell r="BZ284">
            <v>2428</v>
          </cell>
          <cell r="CA284" t="str">
            <v xml:space="preserve">DE TURISMO                    </v>
          </cell>
          <cell r="CB284">
            <v>3297929</v>
          </cell>
          <cell r="CC284">
            <v>12585</v>
          </cell>
          <cell r="CD284">
            <v>1392686</v>
          </cell>
          <cell r="CE284">
            <v>4678030</v>
          </cell>
        </row>
        <row r="285">
          <cell r="BZ285">
            <v>242801</v>
          </cell>
          <cell r="CA285" t="str">
            <v>CONTRIB. PARAFISCAL PROM. TURI</v>
          </cell>
          <cell r="CB285">
            <v>3297929</v>
          </cell>
          <cell r="CC285">
            <v>12585</v>
          </cell>
          <cell r="CD285">
            <v>1392686</v>
          </cell>
          <cell r="CE285">
            <v>4678030</v>
          </cell>
        </row>
        <row r="286">
          <cell r="BZ286">
            <v>25</v>
          </cell>
          <cell r="CA286" t="str">
            <v xml:space="preserve">OBLIGACIONES LABORALES        </v>
          </cell>
          <cell r="CB286">
            <v>5216242</v>
          </cell>
          <cell r="CC286">
            <v>118758835</v>
          </cell>
          <cell r="CD286">
            <v>339928799</v>
          </cell>
          <cell r="CE286">
            <v>226386206</v>
          </cell>
        </row>
        <row r="287">
          <cell r="BZ287">
            <v>2505</v>
          </cell>
          <cell r="CA287" t="str">
            <v xml:space="preserve">SALARIOS POR PAGAR            </v>
          </cell>
          <cell r="CB287">
            <v>0</v>
          </cell>
          <cell r="CC287">
            <v>115319980</v>
          </cell>
          <cell r="CD287">
            <v>115319980</v>
          </cell>
          <cell r="CE287">
            <v>0</v>
          </cell>
        </row>
        <row r="288">
          <cell r="BZ288">
            <v>250510</v>
          </cell>
          <cell r="CA288" t="str">
            <v xml:space="preserve">SUELDOS                       </v>
          </cell>
          <cell r="CB288">
            <v>0</v>
          </cell>
          <cell r="CC288">
            <v>115016067</v>
          </cell>
          <cell r="CD288">
            <v>115016067</v>
          </cell>
          <cell r="CE288">
            <v>0</v>
          </cell>
        </row>
        <row r="289">
          <cell r="BZ289">
            <v>250530</v>
          </cell>
          <cell r="CA289" t="str">
            <v xml:space="preserve">COMISIONES                    </v>
          </cell>
          <cell r="CB289">
            <v>0</v>
          </cell>
          <cell r="CC289">
            <v>303913</v>
          </cell>
          <cell r="CD289">
            <v>303913</v>
          </cell>
          <cell r="CE289">
            <v>0</v>
          </cell>
        </row>
        <row r="290">
          <cell r="BZ290">
            <v>2510</v>
          </cell>
          <cell r="CA290" t="str">
            <v xml:space="preserve">CESANTIAS CONSOLIDADAS        </v>
          </cell>
          <cell r="CB290">
            <v>0</v>
          </cell>
          <cell r="CC290">
            <v>0</v>
          </cell>
          <cell r="CD290">
            <v>153305667</v>
          </cell>
          <cell r="CE290">
            <v>153305667</v>
          </cell>
        </row>
        <row r="291">
          <cell r="BZ291">
            <v>251010</v>
          </cell>
          <cell r="CA291" t="str">
            <v xml:space="preserve">LEY 50/90 Y NORMAS POSTER.    </v>
          </cell>
          <cell r="CB291">
            <v>0</v>
          </cell>
          <cell r="CC291">
            <v>0</v>
          </cell>
          <cell r="CD291">
            <v>153305667</v>
          </cell>
          <cell r="CE291">
            <v>153305667</v>
          </cell>
        </row>
        <row r="292">
          <cell r="BZ292">
            <v>25101001</v>
          </cell>
          <cell r="CA292" t="str">
            <v xml:space="preserve">CESANTIAS                     </v>
          </cell>
          <cell r="CB292">
            <v>0</v>
          </cell>
          <cell r="CC292">
            <v>0</v>
          </cell>
          <cell r="CD292">
            <v>153305667</v>
          </cell>
          <cell r="CE292">
            <v>153305667</v>
          </cell>
        </row>
        <row r="293">
          <cell r="BZ293">
            <v>25101002</v>
          </cell>
          <cell r="CA293" t="str">
            <v xml:space="preserve">ANTICIPOS                     </v>
          </cell>
          <cell r="CB293">
            <v>0</v>
          </cell>
          <cell r="CC293">
            <v>0</v>
          </cell>
          <cell r="CD293">
            <v>0</v>
          </cell>
          <cell r="CE293">
            <v>0</v>
          </cell>
        </row>
        <row r="294">
          <cell r="BZ294">
            <v>2515</v>
          </cell>
          <cell r="CA294" t="str">
            <v xml:space="preserve">INTERESES SOBRE CESANTIAS     </v>
          </cell>
          <cell r="CB294">
            <v>0</v>
          </cell>
          <cell r="CC294">
            <v>0</v>
          </cell>
          <cell r="CD294">
            <v>18372151</v>
          </cell>
          <cell r="CE294">
            <v>18372151</v>
          </cell>
        </row>
        <row r="295">
          <cell r="BZ295">
            <v>251505</v>
          </cell>
          <cell r="CA295" t="str">
            <v xml:space="preserve">INTERESES SOBRE CESANTIAS     </v>
          </cell>
          <cell r="CB295">
            <v>0</v>
          </cell>
          <cell r="CC295">
            <v>0</v>
          </cell>
          <cell r="CD295">
            <v>18372151</v>
          </cell>
          <cell r="CE295">
            <v>18372151</v>
          </cell>
        </row>
        <row r="296">
          <cell r="BZ296">
            <v>2525</v>
          </cell>
          <cell r="CA296" t="str">
            <v xml:space="preserve">VACACIONES CONSOLIDADAS       </v>
          </cell>
          <cell r="CB296">
            <v>5216242</v>
          </cell>
          <cell r="CC296">
            <v>3438855</v>
          </cell>
          <cell r="CD296">
            <v>52931001</v>
          </cell>
          <cell r="CE296">
            <v>54708388</v>
          </cell>
        </row>
        <row r="297">
          <cell r="BZ297">
            <v>252505</v>
          </cell>
          <cell r="CA297" t="str">
            <v xml:space="preserve">VACACIONES CONSOLIDADAS       </v>
          </cell>
          <cell r="CB297">
            <v>5216242</v>
          </cell>
          <cell r="CC297">
            <v>3438855</v>
          </cell>
          <cell r="CD297">
            <v>52931001</v>
          </cell>
          <cell r="CE297">
            <v>54708388</v>
          </cell>
        </row>
        <row r="298">
          <cell r="BZ298">
            <v>26</v>
          </cell>
          <cell r="CA298" t="str">
            <v xml:space="preserve">PASIVOS ESTIMADOS Y PROVISION </v>
          </cell>
          <cell r="CB298">
            <v>569590606.11000001</v>
          </cell>
          <cell r="CC298">
            <v>612055470</v>
          </cell>
          <cell r="CD298">
            <v>66153324.799999997</v>
          </cell>
          <cell r="CE298">
            <v>23688460.91</v>
          </cell>
        </row>
        <row r="299">
          <cell r="BZ299">
            <v>2605</v>
          </cell>
          <cell r="CA299" t="str">
            <v xml:space="preserve">PARA COSTOS Y GASTOS          </v>
          </cell>
          <cell r="CB299">
            <v>31576978.109999999</v>
          </cell>
          <cell r="CC299">
            <v>15100713</v>
          </cell>
          <cell r="CD299">
            <v>7212195.7999999998</v>
          </cell>
          <cell r="CE299">
            <v>23688460.91</v>
          </cell>
        </row>
        <row r="300">
          <cell r="BZ300">
            <v>260510</v>
          </cell>
          <cell r="CA300" t="str">
            <v xml:space="preserve">COMISIONES                    </v>
          </cell>
          <cell r="CB300">
            <v>6525465.1100000003</v>
          </cell>
          <cell r="CC300">
            <v>2787200</v>
          </cell>
          <cell r="CD300">
            <v>1094723.8</v>
          </cell>
          <cell r="CE300">
            <v>4832988.91</v>
          </cell>
        </row>
        <row r="301">
          <cell r="BZ301">
            <v>260515</v>
          </cell>
          <cell r="CA301" t="str">
            <v xml:space="preserve">HONORARIOS                    </v>
          </cell>
          <cell r="CB301">
            <v>433334</v>
          </cell>
          <cell r="CC301">
            <v>433334</v>
          </cell>
          <cell r="CD301">
            <v>0</v>
          </cell>
          <cell r="CE301">
            <v>0</v>
          </cell>
        </row>
        <row r="302">
          <cell r="BZ302">
            <v>260520</v>
          </cell>
          <cell r="CA302" t="str">
            <v xml:space="preserve">SERVICIOS TECNICOS            </v>
          </cell>
          <cell r="CB302">
            <v>14429359</v>
          </cell>
          <cell r="CC302">
            <v>1691359</v>
          </cell>
          <cell r="CD302">
            <v>5968462</v>
          </cell>
          <cell r="CE302">
            <v>18706462</v>
          </cell>
        </row>
        <row r="303">
          <cell r="BZ303">
            <v>260595</v>
          </cell>
          <cell r="CA303" t="str">
            <v xml:space="preserve">OTROS                         </v>
          </cell>
          <cell r="CB303">
            <v>10188820</v>
          </cell>
          <cell r="CC303">
            <v>10188820</v>
          </cell>
          <cell r="CD303">
            <v>149010</v>
          </cell>
          <cell r="CE303">
            <v>149010</v>
          </cell>
        </row>
        <row r="304">
          <cell r="BZ304">
            <v>26059501</v>
          </cell>
          <cell r="CA304" t="str">
            <v xml:space="preserve">SEGUROS                       </v>
          </cell>
          <cell r="CB304">
            <v>188820</v>
          </cell>
          <cell r="CC304">
            <v>188820</v>
          </cell>
          <cell r="CD304">
            <v>149010</v>
          </cell>
          <cell r="CE304">
            <v>149010</v>
          </cell>
        </row>
        <row r="305">
          <cell r="BZ305">
            <v>26059502</v>
          </cell>
          <cell r="CA305" t="str">
            <v>RELAC. PUBLICAS Y-O GTOS DE RE</v>
          </cell>
          <cell r="CB305">
            <v>0</v>
          </cell>
          <cell r="CC305">
            <v>0</v>
          </cell>
          <cell r="CD305">
            <v>0</v>
          </cell>
          <cell r="CE305">
            <v>0</v>
          </cell>
        </row>
        <row r="306">
          <cell r="BZ306">
            <v>26059508</v>
          </cell>
          <cell r="CA306" t="str">
            <v>OTROS - PUBLICIDAD</v>
          </cell>
          <cell r="CB306">
            <v>10000000</v>
          </cell>
          <cell r="CC306">
            <v>10000000</v>
          </cell>
          <cell r="CD306">
            <v>0</v>
          </cell>
          <cell r="CE306">
            <v>0</v>
          </cell>
        </row>
        <row r="307">
          <cell r="BZ307">
            <v>2610</v>
          </cell>
          <cell r="CA307" t="str">
            <v xml:space="preserve">PARA OBLIGACIONES LABORALES   </v>
          </cell>
          <cell r="CB307">
            <v>362200142</v>
          </cell>
          <cell r="CC307">
            <v>405863276</v>
          </cell>
          <cell r="CD307">
            <v>43663134</v>
          </cell>
          <cell r="CE307">
            <v>0</v>
          </cell>
        </row>
        <row r="308">
          <cell r="BZ308">
            <v>261005</v>
          </cell>
          <cell r="CA308" t="str">
            <v xml:space="preserve">CESANTIAS                     </v>
          </cell>
          <cell r="CB308">
            <v>176735894</v>
          </cell>
          <cell r="CC308">
            <v>193109569</v>
          </cell>
          <cell r="CD308">
            <v>16373675</v>
          </cell>
          <cell r="CE308">
            <v>0</v>
          </cell>
        </row>
        <row r="309">
          <cell r="BZ309">
            <v>261010</v>
          </cell>
          <cell r="CA309" t="str">
            <v xml:space="preserve">INTERESES SOBRE LAS CESANTIAS </v>
          </cell>
          <cell r="CB309">
            <v>25470721</v>
          </cell>
          <cell r="CC309">
            <v>27809818</v>
          </cell>
          <cell r="CD309">
            <v>2339097</v>
          </cell>
          <cell r="CE309">
            <v>0</v>
          </cell>
        </row>
        <row r="310">
          <cell r="BZ310">
            <v>261015</v>
          </cell>
          <cell r="CA310" t="str">
            <v xml:space="preserve">VACACIONES                    </v>
          </cell>
          <cell r="CB310">
            <v>60370445</v>
          </cell>
          <cell r="CC310">
            <v>68947132</v>
          </cell>
          <cell r="CD310">
            <v>8576687</v>
          </cell>
          <cell r="CE310">
            <v>0</v>
          </cell>
        </row>
        <row r="311">
          <cell r="BZ311">
            <v>261020</v>
          </cell>
          <cell r="CA311" t="str">
            <v xml:space="preserve">PRIMA DE SERVICIOS            </v>
          </cell>
          <cell r="CB311">
            <v>99623082</v>
          </cell>
          <cell r="CC311">
            <v>115996757</v>
          </cell>
          <cell r="CD311">
            <v>16373675</v>
          </cell>
          <cell r="CE311">
            <v>0</v>
          </cell>
        </row>
        <row r="312">
          <cell r="BZ312">
            <v>2615</v>
          </cell>
          <cell r="CA312" t="str">
            <v xml:space="preserve">PARA OBLIGACIONES FISCALES    </v>
          </cell>
          <cell r="CB312">
            <v>0</v>
          </cell>
          <cell r="CC312">
            <v>0</v>
          </cell>
          <cell r="CD312">
            <v>0</v>
          </cell>
          <cell r="CE312">
            <v>0</v>
          </cell>
        </row>
        <row r="313">
          <cell r="BZ313">
            <v>261505</v>
          </cell>
          <cell r="CA313" t="str">
            <v xml:space="preserve">DE RENTA Y COMPLEMENTARIOS    </v>
          </cell>
          <cell r="CB313">
            <v>0</v>
          </cell>
          <cell r="CC313">
            <v>0</v>
          </cell>
          <cell r="CD313">
            <v>0</v>
          </cell>
          <cell r="CE313">
            <v>0</v>
          </cell>
        </row>
        <row r="314">
          <cell r="BZ314">
            <v>2695</v>
          </cell>
          <cell r="CA314" t="str">
            <v xml:space="preserve">PROVISIONES DIVERSAS          </v>
          </cell>
          <cell r="CB314">
            <v>175813486</v>
          </cell>
          <cell r="CC314">
            <v>191091481</v>
          </cell>
          <cell r="CD314">
            <v>15277995</v>
          </cell>
          <cell r="CE314">
            <v>0</v>
          </cell>
        </row>
        <row r="315">
          <cell r="BZ315">
            <v>269520</v>
          </cell>
          <cell r="CA315" t="str">
            <v xml:space="preserve">PARA OPERACION                </v>
          </cell>
          <cell r="CB315">
            <v>175813486</v>
          </cell>
          <cell r="CC315">
            <v>191091481</v>
          </cell>
          <cell r="CD315">
            <v>15277995</v>
          </cell>
          <cell r="CE315">
            <v>0</v>
          </cell>
        </row>
        <row r="316">
          <cell r="BZ316">
            <v>26952001</v>
          </cell>
          <cell r="CA316" t="str">
            <v xml:space="preserve">LENCERIA                      </v>
          </cell>
          <cell r="CB316">
            <v>60822551</v>
          </cell>
          <cell r="CC316">
            <v>66023944</v>
          </cell>
          <cell r="CD316">
            <v>5201393</v>
          </cell>
          <cell r="CE316">
            <v>0</v>
          </cell>
        </row>
        <row r="317">
          <cell r="BZ317">
            <v>26952003</v>
          </cell>
          <cell r="CA317" t="str">
            <v xml:space="preserve">CRISTALERIA                   </v>
          </cell>
          <cell r="CB317">
            <v>9123384</v>
          </cell>
          <cell r="CC317">
            <v>9903593</v>
          </cell>
          <cell r="CD317">
            <v>780209</v>
          </cell>
          <cell r="CE317">
            <v>0</v>
          </cell>
        </row>
        <row r="318">
          <cell r="BZ318">
            <v>26952006</v>
          </cell>
          <cell r="CA318" t="str">
            <v xml:space="preserve">IMPLEMENTOS DE HABITACION     </v>
          </cell>
          <cell r="CB318">
            <v>60822551</v>
          </cell>
          <cell r="CC318">
            <v>66023944</v>
          </cell>
          <cell r="CD318">
            <v>5201393</v>
          </cell>
          <cell r="CE318">
            <v>0</v>
          </cell>
        </row>
        <row r="319">
          <cell r="BZ319">
            <v>26952008</v>
          </cell>
          <cell r="CA319" t="str">
            <v xml:space="preserve">UNIFORMES                     </v>
          </cell>
          <cell r="CB319">
            <v>45045000</v>
          </cell>
          <cell r="CC319">
            <v>49140000</v>
          </cell>
          <cell r="CD319">
            <v>4095000</v>
          </cell>
          <cell r="CE319">
            <v>0</v>
          </cell>
        </row>
        <row r="320">
          <cell r="BZ320">
            <v>27</v>
          </cell>
          <cell r="CA320" t="str">
            <v xml:space="preserve">DIFERIDOS                     </v>
          </cell>
          <cell r="CB320">
            <v>3779179</v>
          </cell>
          <cell r="CC320">
            <v>3779179</v>
          </cell>
          <cell r="CD320">
            <v>0</v>
          </cell>
          <cell r="CE320">
            <v>0</v>
          </cell>
        </row>
        <row r="321">
          <cell r="BZ321">
            <v>2705</v>
          </cell>
          <cell r="CA321" t="str">
            <v>INGRESOS RECIBIDOS POR ANTICIP</v>
          </cell>
          <cell r="CB321">
            <v>3779179</v>
          </cell>
          <cell r="CC321">
            <v>3779179</v>
          </cell>
          <cell r="CD321">
            <v>0</v>
          </cell>
          <cell r="CE321">
            <v>0</v>
          </cell>
        </row>
        <row r="322">
          <cell r="BZ322">
            <v>270595</v>
          </cell>
          <cell r="CA322" t="str">
            <v xml:space="preserve">OTROS                         </v>
          </cell>
          <cell r="CB322">
            <v>3779179</v>
          </cell>
          <cell r="CC322">
            <v>3779179</v>
          </cell>
          <cell r="CD322">
            <v>0</v>
          </cell>
          <cell r="CE322">
            <v>0</v>
          </cell>
        </row>
        <row r="323">
          <cell r="BZ323">
            <v>28</v>
          </cell>
          <cell r="CA323" t="str">
            <v xml:space="preserve">OTROS PASIVOS                 </v>
          </cell>
          <cell r="CB323">
            <v>615826994</v>
          </cell>
          <cell r="CC323">
            <v>576346654</v>
          </cell>
          <cell r="CD323">
            <v>729721921</v>
          </cell>
          <cell r="CE323">
            <v>769202261</v>
          </cell>
        </row>
        <row r="324">
          <cell r="BZ324">
            <v>2810</v>
          </cell>
          <cell r="CA324" t="str">
            <v xml:space="preserve">DEPOSITOS RECIBIDOS           </v>
          </cell>
          <cell r="CB324">
            <v>46071730</v>
          </cell>
          <cell r="CC324">
            <v>118093255</v>
          </cell>
          <cell r="CD324">
            <v>143491728</v>
          </cell>
          <cell r="CE324">
            <v>71470203</v>
          </cell>
        </row>
        <row r="325">
          <cell r="BZ325">
            <v>281015</v>
          </cell>
          <cell r="CA325" t="str">
            <v>PARA GARANTIA EN LA PRES. DE S</v>
          </cell>
          <cell r="CB325">
            <v>43804806</v>
          </cell>
          <cell r="CC325">
            <v>115826331</v>
          </cell>
          <cell r="CD325">
            <v>143491728</v>
          </cell>
          <cell r="CE325">
            <v>71470203</v>
          </cell>
        </row>
        <row r="326">
          <cell r="BZ326">
            <v>281095</v>
          </cell>
          <cell r="CA326" t="str">
            <v xml:space="preserve">OTROS                         </v>
          </cell>
          <cell r="CB326">
            <v>2266924</v>
          </cell>
          <cell r="CC326">
            <v>2266924</v>
          </cell>
          <cell r="CD326">
            <v>0</v>
          </cell>
          <cell r="CE326">
            <v>0</v>
          </cell>
        </row>
        <row r="327">
          <cell r="BZ327">
            <v>2815</v>
          </cell>
          <cell r="CA327" t="str">
            <v>INGRESOS RECIBIDOS PARA TERCER</v>
          </cell>
          <cell r="CB327">
            <v>569755264</v>
          </cell>
          <cell r="CC327">
            <v>458253399</v>
          </cell>
          <cell r="CD327">
            <v>586230193</v>
          </cell>
          <cell r="CE327">
            <v>697732058</v>
          </cell>
        </row>
        <row r="328">
          <cell r="BZ328">
            <v>281505</v>
          </cell>
          <cell r="CA328" t="str">
            <v xml:space="preserve">VALORES REC. PARA TERCEROS    </v>
          </cell>
          <cell r="CB328">
            <v>113654743.5</v>
          </cell>
          <cell r="CC328">
            <v>81634927</v>
          </cell>
          <cell r="CD328">
            <v>81552271</v>
          </cell>
          <cell r="CE328">
            <v>113572087.5</v>
          </cell>
        </row>
        <row r="329">
          <cell r="BZ329">
            <v>281510</v>
          </cell>
          <cell r="CA329" t="str">
            <v xml:space="preserve">VTA POR CUENTA DE TERCEROS    </v>
          </cell>
          <cell r="CB329">
            <v>456100520.5</v>
          </cell>
          <cell r="CC329">
            <v>376618472</v>
          </cell>
          <cell r="CD329">
            <v>504677922</v>
          </cell>
          <cell r="CE329">
            <v>584159970.5</v>
          </cell>
        </row>
        <row r="330">
          <cell r="BZ330">
            <v>3</v>
          </cell>
          <cell r="CA330" t="str">
            <v xml:space="preserve">PATRIMONIO                    </v>
          </cell>
          <cell r="CB330">
            <v>4571412303.1199999</v>
          </cell>
          <cell r="CC330">
            <v>0</v>
          </cell>
          <cell r="CD330">
            <v>0</v>
          </cell>
          <cell r="CE330">
            <v>4571412303.1199999</v>
          </cell>
        </row>
        <row r="331">
          <cell r="BZ331">
            <v>31</v>
          </cell>
          <cell r="CA331" t="str">
            <v xml:space="preserve">CAPITAL SOCIAL                </v>
          </cell>
          <cell r="CB331">
            <v>142336000</v>
          </cell>
          <cell r="CC331">
            <v>0</v>
          </cell>
          <cell r="CD331">
            <v>0</v>
          </cell>
          <cell r="CE331">
            <v>142336000</v>
          </cell>
        </row>
        <row r="332">
          <cell r="BZ332">
            <v>3105</v>
          </cell>
          <cell r="CA332" t="str">
            <v>CAPITAL SUSCRITO Y PAGADO</v>
          </cell>
          <cell r="CB332">
            <v>142336000</v>
          </cell>
          <cell r="CC332">
            <v>0</v>
          </cell>
          <cell r="CD332">
            <v>0</v>
          </cell>
          <cell r="CE332">
            <v>142336000</v>
          </cell>
        </row>
        <row r="333">
          <cell r="BZ333">
            <v>310505</v>
          </cell>
          <cell r="CA333" t="str">
            <v>CAPITAL AUTORIZADO</v>
          </cell>
          <cell r="CB333">
            <v>250000000</v>
          </cell>
          <cell r="CC333">
            <v>0</v>
          </cell>
          <cell r="CD333">
            <v>0</v>
          </cell>
          <cell r="CE333">
            <v>250000000</v>
          </cell>
        </row>
        <row r="334">
          <cell r="BZ334">
            <v>310510</v>
          </cell>
          <cell r="CA334" t="str">
            <v>CAPITAL POR SUSCRIBIR</v>
          </cell>
          <cell r="CB334">
            <v>-107664000</v>
          </cell>
          <cell r="CC334">
            <v>0</v>
          </cell>
          <cell r="CD334">
            <v>0</v>
          </cell>
          <cell r="CE334">
            <v>-107664000</v>
          </cell>
        </row>
        <row r="335">
          <cell r="BZ335">
            <v>3115</v>
          </cell>
          <cell r="CA335" t="str">
            <v xml:space="preserve">APORTES SOCIALES              </v>
          </cell>
          <cell r="CB335">
            <v>0</v>
          </cell>
          <cell r="CC335">
            <v>0</v>
          </cell>
          <cell r="CD335">
            <v>0</v>
          </cell>
          <cell r="CE335">
            <v>0</v>
          </cell>
        </row>
        <row r="336">
          <cell r="BZ336">
            <v>311505</v>
          </cell>
          <cell r="CA336" t="str">
            <v>CUOTAS O APORTES DE INT.SOCIAL</v>
          </cell>
          <cell r="CB336">
            <v>0</v>
          </cell>
          <cell r="CC336">
            <v>0</v>
          </cell>
          <cell r="CD336">
            <v>0</v>
          </cell>
          <cell r="CE336">
            <v>0</v>
          </cell>
        </row>
        <row r="337">
          <cell r="BZ337">
            <v>33</v>
          </cell>
          <cell r="CA337" t="str">
            <v xml:space="preserve">RESERVAS                      </v>
          </cell>
          <cell r="CB337">
            <v>71168000</v>
          </cell>
          <cell r="CC337">
            <v>0</v>
          </cell>
          <cell r="CD337">
            <v>0</v>
          </cell>
          <cell r="CE337">
            <v>71168000</v>
          </cell>
        </row>
        <row r="338">
          <cell r="BZ338">
            <v>3305</v>
          </cell>
          <cell r="CA338" t="str">
            <v xml:space="preserve">RESERVAS OBLIGATORIAS         </v>
          </cell>
          <cell r="CB338">
            <v>71168000</v>
          </cell>
          <cell r="CC338">
            <v>0</v>
          </cell>
          <cell r="CD338">
            <v>0</v>
          </cell>
          <cell r="CE338">
            <v>71168000</v>
          </cell>
        </row>
        <row r="339">
          <cell r="BZ339">
            <v>330505</v>
          </cell>
          <cell r="CA339" t="str">
            <v xml:space="preserve">RESERVA LEGAL                 </v>
          </cell>
          <cell r="CB339">
            <v>71168000</v>
          </cell>
          <cell r="CC339">
            <v>0</v>
          </cell>
          <cell r="CD339">
            <v>0</v>
          </cell>
          <cell r="CE339">
            <v>71168000</v>
          </cell>
        </row>
        <row r="340">
          <cell r="BZ340">
            <v>34</v>
          </cell>
          <cell r="CA340" t="str">
            <v>REVALORIZACIONES DEL PATRIMONI</v>
          </cell>
          <cell r="CB340">
            <v>1066710332</v>
          </cell>
          <cell r="CC340">
            <v>0</v>
          </cell>
          <cell r="CD340">
            <v>0</v>
          </cell>
          <cell r="CE340">
            <v>1066710332</v>
          </cell>
        </row>
        <row r="341">
          <cell r="BZ341">
            <v>3405</v>
          </cell>
          <cell r="CA341" t="str">
            <v xml:space="preserve">AJUSTES POR INFLACION         </v>
          </cell>
          <cell r="CB341">
            <v>1046710332</v>
          </cell>
          <cell r="CC341">
            <v>0</v>
          </cell>
          <cell r="CD341">
            <v>0</v>
          </cell>
          <cell r="CE341">
            <v>1046710332</v>
          </cell>
        </row>
        <row r="342">
          <cell r="BZ342">
            <v>340505</v>
          </cell>
          <cell r="CA342" t="str">
            <v xml:space="preserve">DE CAPITAL SOCIAL             </v>
          </cell>
          <cell r="CB342">
            <v>469818390</v>
          </cell>
          <cell r="CC342">
            <v>0</v>
          </cell>
          <cell r="CD342">
            <v>0</v>
          </cell>
          <cell r="CE342">
            <v>469818390</v>
          </cell>
        </row>
        <row r="343">
          <cell r="BZ343">
            <v>340515</v>
          </cell>
          <cell r="CA343" t="str">
            <v xml:space="preserve">DE RESERVAS                   </v>
          </cell>
          <cell r="CB343">
            <v>157674778</v>
          </cell>
          <cell r="CC343">
            <v>0</v>
          </cell>
          <cell r="CD343">
            <v>0</v>
          </cell>
          <cell r="CE343">
            <v>157674778</v>
          </cell>
        </row>
        <row r="344">
          <cell r="BZ344">
            <v>340520</v>
          </cell>
          <cell r="CA344" t="str">
            <v>DE RESULT. DE EJERC. ANTERIORE</v>
          </cell>
          <cell r="CB344">
            <v>312177803</v>
          </cell>
          <cell r="CC344">
            <v>0</v>
          </cell>
          <cell r="CD344">
            <v>0</v>
          </cell>
          <cell r="CE344">
            <v>312177803</v>
          </cell>
        </row>
        <row r="345">
          <cell r="BZ345">
            <v>340530</v>
          </cell>
          <cell r="CA345" t="str">
            <v xml:space="preserve">DE SANEAMIENTO FISCAL         </v>
          </cell>
          <cell r="CB345">
            <v>107039361</v>
          </cell>
          <cell r="CC345">
            <v>0</v>
          </cell>
          <cell r="CD345">
            <v>0</v>
          </cell>
          <cell r="CE345">
            <v>107039361</v>
          </cell>
        </row>
        <row r="346">
          <cell r="BZ346">
            <v>3410</v>
          </cell>
          <cell r="CA346" t="str">
            <v xml:space="preserve">SANEAMIENTO FISCAL            </v>
          </cell>
          <cell r="CB346">
            <v>20000000</v>
          </cell>
          <cell r="CC346">
            <v>0</v>
          </cell>
          <cell r="CD346">
            <v>0</v>
          </cell>
          <cell r="CE346">
            <v>20000000</v>
          </cell>
        </row>
        <row r="347">
          <cell r="BZ347">
            <v>341001</v>
          </cell>
          <cell r="CA347" t="str">
            <v xml:space="preserve">DE ACTIVOS                    </v>
          </cell>
          <cell r="CB347">
            <v>20000000</v>
          </cell>
          <cell r="CC347">
            <v>0</v>
          </cell>
          <cell r="CD347">
            <v>0</v>
          </cell>
          <cell r="CE347">
            <v>20000000</v>
          </cell>
        </row>
        <row r="348">
          <cell r="BZ348">
            <v>36</v>
          </cell>
          <cell r="CA348" t="str">
            <v xml:space="preserve">RESULTADOS DEL EJERCICIO      </v>
          </cell>
          <cell r="CB348">
            <v>0</v>
          </cell>
          <cell r="CC348">
            <v>0</v>
          </cell>
          <cell r="CD348">
            <v>0</v>
          </cell>
          <cell r="CE348">
            <v>0</v>
          </cell>
        </row>
        <row r="349">
          <cell r="BZ349">
            <v>3605</v>
          </cell>
          <cell r="CA349" t="str">
            <v xml:space="preserve">UTILIDAD DEL EJERCICIO        </v>
          </cell>
          <cell r="CB349">
            <v>0</v>
          </cell>
          <cell r="CC349">
            <v>0</v>
          </cell>
          <cell r="CD349">
            <v>0</v>
          </cell>
          <cell r="CE349">
            <v>0</v>
          </cell>
        </row>
        <row r="350">
          <cell r="BZ350">
            <v>360505</v>
          </cell>
          <cell r="CA350" t="str">
            <v xml:space="preserve">UTILIDAD DEL EJERCICIO        </v>
          </cell>
          <cell r="CB350">
            <v>0</v>
          </cell>
          <cell r="CC350">
            <v>0</v>
          </cell>
          <cell r="CD350">
            <v>0</v>
          </cell>
          <cell r="CE350">
            <v>0</v>
          </cell>
        </row>
        <row r="351">
          <cell r="BZ351">
            <v>3610</v>
          </cell>
          <cell r="CA351" t="str">
            <v xml:space="preserve">PERDIDA DEL EJERCICIO         </v>
          </cell>
          <cell r="CB351">
            <v>0</v>
          </cell>
          <cell r="CC351">
            <v>0</v>
          </cell>
          <cell r="CD351">
            <v>0</v>
          </cell>
          <cell r="CE351">
            <v>0</v>
          </cell>
        </row>
        <row r="352">
          <cell r="BZ352">
            <v>361010</v>
          </cell>
          <cell r="CA352" t="str">
            <v>PERD. POR EXPOSIC. A LA INFLAC</v>
          </cell>
          <cell r="CB352">
            <v>0</v>
          </cell>
          <cell r="CC352">
            <v>0</v>
          </cell>
          <cell r="CD352">
            <v>0</v>
          </cell>
          <cell r="CE352">
            <v>0</v>
          </cell>
        </row>
        <row r="353">
          <cell r="BZ353">
            <v>37</v>
          </cell>
          <cell r="CA353" t="str">
            <v>RESULTADO DE EJERCICIOS ANTER.</v>
          </cell>
          <cell r="CB353">
            <v>384084748.12</v>
          </cell>
          <cell r="CC353">
            <v>0</v>
          </cell>
          <cell r="CD353">
            <v>0</v>
          </cell>
          <cell r="CE353">
            <v>384084748.12</v>
          </cell>
        </row>
        <row r="354">
          <cell r="BZ354">
            <v>3705</v>
          </cell>
          <cell r="CA354" t="str">
            <v xml:space="preserve">UTILIDADES ACUMULADAS         </v>
          </cell>
          <cell r="CB354">
            <v>384084748.12</v>
          </cell>
          <cell r="CC354">
            <v>0</v>
          </cell>
          <cell r="CD354">
            <v>0</v>
          </cell>
          <cell r="CE354">
            <v>384084748.12</v>
          </cell>
        </row>
        <row r="355">
          <cell r="BZ355">
            <v>370505</v>
          </cell>
          <cell r="CA355" t="str">
            <v>UTILIDADES O EXCEDENTES ACUMUL</v>
          </cell>
          <cell r="CB355">
            <v>384084748.12</v>
          </cell>
          <cell r="CC355">
            <v>0</v>
          </cell>
          <cell r="CD355">
            <v>0</v>
          </cell>
          <cell r="CE355">
            <v>384084748.12</v>
          </cell>
        </row>
        <row r="356">
          <cell r="BZ356">
            <v>37050501</v>
          </cell>
          <cell r="CA356" t="str">
            <v xml:space="preserve">UTILIDAD OPERACIONAL CONTABLE </v>
          </cell>
          <cell r="CB356">
            <v>384084748.12</v>
          </cell>
          <cell r="CC356">
            <v>0</v>
          </cell>
          <cell r="CD356">
            <v>0</v>
          </cell>
          <cell r="CE356">
            <v>384084748.12</v>
          </cell>
        </row>
        <row r="357">
          <cell r="BZ357">
            <v>3705050101</v>
          </cell>
          <cell r="CA357" t="str">
            <v>UTIL. OP. CONT. NO GRAVADA</v>
          </cell>
          <cell r="CB357" t="str">
            <v/>
          </cell>
          <cell r="CC357" t="str">
            <v/>
          </cell>
          <cell r="CD357" t="str">
            <v/>
          </cell>
          <cell r="CE357" t="str">
            <v/>
          </cell>
        </row>
        <row r="358">
          <cell r="BZ358">
            <v>3705050102</v>
          </cell>
          <cell r="CA358" t="str">
            <v>UTIL. OP. CONT. GRAVADA</v>
          </cell>
          <cell r="CB358" t="str">
            <v/>
          </cell>
          <cell r="CC358" t="str">
            <v/>
          </cell>
          <cell r="CD358" t="str">
            <v/>
          </cell>
          <cell r="CE358" t="str">
            <v/>
          </cell>
        </row>
        <row r="359">
          <cell r="BZ359">
            <v>37050502</v>
          </cell>
          <cell r="CA359" t="str">
            <v xml:space="preserve">UTILIDAD X EXPOSICION INFLAC. </v>
          </cell>
          <cell r="CB359">
            <v>0</v>
          </cell>
          <cell r="CC359">
            <v>0</v>
          </cell>
          <cell r="CD359">
            <v>0</v>
          </cell>
          <cell r="CE359">
            <v>0</v>
          </cell>
        </row>
        <row r="360">
          <cell r="BZ360">
            <v>3705050202</v>
          </cell>
          <cell r="CA360" t="str">
            <v>UTIL. EXP. INFL. GRAVADA</v>
          </cell>
          <cell r="CB360" t="str">
            <v/>
          </cell>
          <cell r="CC360" t="str">
            <v/>
          </cell>
          <cell r="CD360" t="str">
            <v/>
          </cell>
          <cell r="CE360" t="str">
            <v/>
          </cell>
        </row>
        <row r="361">
          <cell r="BZ361">
            <v>3710</v>
          </cell>
          <cell r="CA361" t="str">
            <v xml:space="preserve">PERDIDAS ACUMULADAS           </v>
          </cell>
          <cell r="CB361">
            <v>0</v>
          </cell>
          <cell r="CC361">
            <v>0</v>
          </cell>
          <cell r="CD361">
            <v>0</v>
          </cell>
          <cell r="CE361">
            <v>0</v>
          </cell>
        </row>
        <row r="362">
          <cell r="BZ362">
            <v>371005</v>
          </cell>
          <cell r="CA362" t="str">
            <v xml:space="preserve">PERDIDA ACUMULADAS            </v>
          </cell>
          <cell r="CB362">
            <v>0</v>
          </cell>
          <cell r="CC362">
            <v>0</v>
          </cell>
          <cell r="CD362">
            <v>0</v>
          </cell>
          <cell r="CE362">
            <v>0</v>
          </cell>
        </row>
        <row r="363">
          <cell r="BZ363">
            <v>37100502</v>
          </cell>
          <cell r="CA363" t="str">
            <v>PERDIDA X EXPOSICION INFLACION</v>
          </cell>
          <cell r="CB363">
            <v>0</v>
          </cell>
          <cell r="CC363">
            <v>0</v>
          </cell>
          <cell r="CD363">
            <v>0</v>
          </cell>
          <cell r="CE363">
            <v>0</v>
          </cell>
        </row>
        <row r="364">
          <cell r="BZ364">
            <v>3710050201</v>
          </cell>
          <cell r="CA364" t="str">
            <v>PERD. EXPOS. INFLAC. NO GRAVADA</v>
          </cell>
          <cell r="CB364" t="str">
            <v/>
          </cell>
          <cell r="CC364" t="str">
            <v/>
          </cell>
          <cell r="CD364" t="str">
            <v/>
          </cell>
          <cell r="CE364" t="str">
            <v/>
          </cell>
        </row>
        <row r="365">
          <cell r="BZ365">
            <v>38</v>
          </cell>
          <cell r="CA365" t="str">
            <v xml:space="preserve">SUPERAVIT POR VALORIZACIONES  </v>
          </cell>
          <cell r="CB365">
            <v>2907113223</v>
          </cell>
          <cell r="CC365">
            <v>0</v>
          </cell>
          <cell r="CD365">
            <v>0</v>
          </cell>
          <cell r="CE365">
            <v>2907113223</v>
          </cell>
        </row>
        <row r="366">
          <cell r="BZ366">
            <v>3810</v>
          </cell>
          <cell r="CA366" t="str">
            <v xml:space="preserve">PROPIEDAD PLANTA Y EQUIPOS    </v>
          </cell>
          <cell r="CB366">
            <v>2907113223</v>
          </cell>
          <cell r="CC366">
            <v>0</v>
          </cell>
          <cell r="CD366">
            <v>0</v>
          </cell>
          <cell r="CE366">
            <v>2907113223</v>
          </cell>
        </row>
        <row r="367">
          <cell r="BZ367">
            <v>381004</v>
          </cell>
          <cell r="CA367" t="str">
            <v xml:space="preserve">TERRENOS                      </v>
          </cell>
          <cell r="CB367">
            <v>111058884</v>
          </cell>
          <cell r="CC367">
            <v>0</v>
          </cell>
          <cell r="CD367">
            <v>0</v>
          </cell>
          <cell r="CE367">
            <v>111058884</v>
          </cell>
        </row>
        <row r="368">
          <cell r="BZ368">
            <v>38100402</v>
          </cell>
          <cell r="CA368" t="str">
            <v xml:space="preserve">VALORIZACION CONTABLE         </v>
          </cell>
          <cell r="CB368">
            <v>111058884</v>
          </cell>
          <cell r="CC368">
            <v>0</v>
          </cell>
          <cell r="CD368">
            <v>0</v>
          </cell>
          <cell r="CE368">
            <v>111058884</v>
          </cell>
        </row>
        <row r="369">
          <cell r="BZ369">
            <v>381008</v>
          </cell>
          <cell r="CA369" t="str">
            <v>CONSTRUCCIONES Y EDIFICACIONES</v>
          </cell>
          <cell r="CB369">
            <v>2796054339</v>
          </cell>
          <cell r="CC369">
            <v>0</v>
          </cell>
          <cell r="CD369">
            <v>0</v>
          </cell>
          <cell r="CE369">
            <v>2796054339</v>
          </cell>
        </row>
        <row r="370">
          <cell r="BZ370">
            <v>38100802</v>
          </cell>
          <cell r="CA370" t="str">
            <v xml:space="preserve">VALORIZACION CONTABLE         </v>
          </cell>
          <cell r="CB370">
            <v>2796054339</v>
          </cell>
          <cell r="CC370">
            <v>0</v>
          </cell>
          <cell r="CD370">
            <v>0</v>
          </cell>
          <cell r="CE370">
            <v>2796054339</v>
          </cell>
        </row>
        <row r="371">
          <cell r="BZ371">
            <v>381016</v>
          </cell>
          <cell r="CA371" t="str">
            <v xml:space="preserve">EQUIPO DE OFICINA             </v>
          </cell>
          <cell r="CB371">
            <v>0</v>
          </cell>
          <cell r="CC371">
            <v>0</v>
          </cell>
          <cell r="CD371">
            <v>0</v>
          </cell>
          <cell r="CE371">
            <v>0</v>
          </cell>
        </row>
        <row r="372">
          <cell r="BZ372">
            <v>4</v>
          </cell>
          <cell r="CA372" t="str">
            <v xml:space="preserve">INGRESOS                      </v>
          </cell>
          <cell r="CB372">
            <v>7273261806.1899996</v>
          </cell>
          <cell r="CC372">
            <v>124697.34</v>
          </cell>
          <cell r="CD372">
            <v>582284659</v>
          </cell>
          <cell r="CE372">
            <v>7855421767.8500004</v>
          </cell>
        </row>
        <row r="373">
          <cell r="BZ373">
            <v>41</v>
          </cell>
          <cell r="CA373" t="str">
            <v xml:space="preserve">INGRESOS OPERACIONALES        </v>
          </cell>
          <cell r="CB373">
            <v>6631819182.1899996</v>
          </cell>
          <cell r="CC373">
            <v>124697.34</v>
          </cell>
          <cell r="CD373">
            <v>552164765</v>
          </cell>
          <cell r="CE373">
            <v>7183859249.8500004</v>
          </cell>
        </row>
        <row r="374">
          <cell r="BZ374">
            <v>4140</v>
          </cell>
          <cell r="CA374" t="str">
            <v xml:space="preserve">HOTELES Y RESTAURANTES        </v>
          </cell>
          <cell r="CB374">
            <v>6631819182.1899996</v>
          </cell>
          <cell r="CC374">
            <v>124697.34</v>
          </cell>
          <cell r="CD374">
            <v>552164765</v>
          </cell>
          <cell r="CE374">
            <v>7183859249.8500004</v>
          </cell>
        </row>
        <row r="375">
          <cell r="BZ375">
            <v>414005</v>
          </cell>
          <cell r="CA375" t="str">
            <v xml:space="preserve">HOTELERIA                     </v>
          </cell>
          <cell r="CB375">
            <v>6084600461</v>
          </cell>
          <cell r="CC375">
            <v>0</v>
          </cell>
          <cell r="CD375">
            <v>520330332</v>
          </cell>
          <cell r="CE375">
            <v>6604930793</v>
          </cell>
        </row>
        <row r="376">
          <cell r="BZ376">
            <v>41400501</v>
          </cell>
          <cell r="CA376" t="str">
            <v xml:space="preserve">HABITACIONES                  </v>
          </cell>
          <cell r="CB376">
            <v>6069565461</v>
          </cell>
          <cell r="CC376">
            <v>0</v>
          </cell>
          <cell r="CD376">
            <v>519899332</v>
          </cell>
          <cell r="CE376">
            <v>6589464793</v>
          </cell>
        </row>
        <row r="377">
          <cell r="BZ377">
            <v>41400505</v>
          </cell>
          <cell r="CA377" t="str">
            <v xml:space="preserve">TELEFONOS                     </v>
          </cell>
          <cell r="CB377">
            <v>2345000</v>
          </cell>
          <cell r="CC377">
            <v>0</v>
          </cell>
          <cell r="CD377">
            <v>191000</v>
          </cell>
          <cell r="CE377">
            <v>2536000</v>
          </cell>
        </row>
        <row r="378">
          <cell r="BZ378">
            <v>41400508</v>
          </cell>
          <cell r="CA378" t="str">
            <v xml:space="preserve">ALOJAMIENTO S.C.              </v>
          </cell>
          <cell r="CB378">
            <v>12690000</v>
          </cell>
          <cell r="CC378">
            <v>0</v>
          </cell>
          <cell r="CD378">
            <v>240000</v>
          </cell>
          <cell r="CE378">
            <v>12930000</v>
          </cell>
        </row>
        <row r="379">
          <cell r="BZ379">
            <v>414095</v>
          </cell>
          <cell r="CA379" t="str">
            <v>ACTIVIDADES CONEXAS</v>
          </cell>
          <cell r="CB379">
            <v>547218721.19000006</v>
          </cell>
          <cell r="CC379">
            <v>124697.34</v>
          </cell>
          <cell r="CD379">
            <v>31834433</v>
          </cell>
          <cell r="CE379">
            <v>578928456.85000002</v>
          </cell>
        </row>
        <row r="380">
          <cell r="BZ380">
            <v>41409501</v>
          </cell>
          <cell r="CA380" t="str">
            <v>OTRAS VENTAS</v>
          </cell>
          <cell r="CB380">
            <v>6319895</v>
          </cell>
          <cell r="CC380">
            <v>0</v>
          </cell>
          <cell r="CD380">
            <v>183520</v>
          </cell>
          <cell r="CE380">
            <v>6503415</v>
          </cell>
        </row>
        <row r="381">
          <cell r="BZ381">
            <v>4140950101</v>
          </cell>
          <cell r="CA381" t="str">
            <v>PERIODICOS</v>
          </cell>
          <cell r="CB381" t="str">
            <v/>
          </cell>
          <cell r="CC381" t="str">
            <v/>
          </cell>
          <cell r="CD381" t="str">
            <v/>
          </cell>
          <cell r="CE381" t="str">
            <v/>
          </cell>
        </row>
        <row r="382">
          <cell r="BZ382">
            <v>41409502</v>
          </cell>
          <cell r="CA382" t="str">
            <v>ALQUILER</v>
          </cell>
          <cell r="CB382">
            <v>429529648</v>
          </cell>
          <cell r="CC382">
            <v>0</v>
          </cell>
          <cell r="CD382">
            <v>23197313</v>
          </cell>
          <cell r="CE382">
            <v>452726961</v>
          </cell>
        </row>
        <row r="383">
          <cell r="BZ383">
            <v>4140950202</v>
          </cell>
          <cell r="CA383" t="str">
            <v>SALONES</v>
          </cell>
          <cell r="CB383" t="str">
            <v/>
          </cell>
          <cell r="CC383" t="str">
            <v/>
          </cell>
          <cell r="CD383" t="str">
            <v/>
          </cell>
          <cell r="CE383" t="str">
            <v/>
          </cell>
        </row>
        <row r="384">
          <cell r="BZ384">
            <v>4140950203</v>
          </cell>
          <cell r="CA384" t="str">
            <v>EQUIPO DE HOTELES Y RESTAURANTES</v>
          </cell>
          <cell r="CB384" t="str">
            <v/>
          </cell>
          <cell r="CC384" t="str">
            <v/>
          </cell>
          <cell r="CD384" t="str">
            <v/>
          </cell>
          <cell r="CE384" t="str">
            <v/>
          </cell>
        </row>
        <row r="385">
          <cell r="BZ385">
            <v>41409503</v>
          </cell>
          <cell r="CA385" t="str">
            <v>SERVICIOS</v>
          </cell>
          <cell r="CB385">
            <v>44291884</v>
          </cell>
          <cell r="CC385">
            <v>0</v>
          </cell>
          <cell r="CD385">
            <v>2001600</v>
          </cell>
          <cell r="CE385">
            <v>46293484</v>
          </cell>
        </row>
        <row r="386">
          <cell r="BZ386">
            <v>4140950301</v>
          </cell>
          <cell r="CA386" t="str">
            <v>DE TRANSPORTE</v>
          </cell>
          <cell r="CB386" t="str">
            <v/>
          </cell>
          <cell r="CC386" t="str">
            <v/>
          </cell>
          <cell r="CD386" t="str">
            <v/>
          </cell>
          <cell r="CE386" t="str">
            <v/>
          </cell>
        </row>
        <row r="387">
          <cell r="BZ387">
            <v>4140950302</v>
          </cell>
          <cell r="CA387" t="str">
            <v>SERVICIO DE MESEROS</v>
          </cell>
          <cell r="CB387" t="str">
            <v/>
          </cell>
          <cell r="CC387" t="str">
            <v/>
          </cell>
          <cell r="CD387" t="str">
            <v/>
          </cell>
          <cell r="CE387" t="str">
            <v/>
          </cell>
        </row>
        <row r="388">
          <cell r="BZ388">
            <v>4140950303</v>
          </cell>
          <cell r="CA388" t="str">
            <v>OTROS SERVICIOS</v>
          </cell>
          <cell r="CB388" t="str">
            <v/>
          </cell>
          <cell r="CC388" t="str">
            <v/>
          </cell>
          <cell r="CD388" t="str">
            <v/>
          </cell>
          <cell r="CE388" t="str">
            <v/>
          </cell>
        </row>
        <row r="389">
          <cell r="BZ389">
            <v>4140950304</v>
          </cell>
          <cell r="CA389" t="str">
            <v>AMBIENTACION MUSICAL</v>
          </cell>
          <cell r="CB389" t="str">
            <v/>
          </cell>
          <cell r="CC389" t="str">
            <v/>
          </cell>
          <cell r="CD389" t="str">
            <v/>
          </cell>
          <cell r="CE389" t="str">
            <v/>
          </cell>
        </row>
        <row r="390">
          <cell r="BZ390">
            <v>41409504</v>
          </cell>
          <cell r="CA390" t="str">
            <v>DIVERSOS</v>
          </cell>
          <cell r="CB390">
            <v>67077294.189999998</v>
          </cell>
          <cell r="CC390">
            <v>124697.34</v>
          </cell>
          <cell r="CD390">
            <v>6452000</v>
          </cell>
          <cell r="CE390">
            <v>73404596.849999994</v>
          </cell>
        </row>
        <row r="391">
          <cell r="BZ391">
            <v>4140950401</v>
          </cell>
          <cell r="CA391" t="str">
            <v>APROVECHAMIENTO PROPINAS</v>
          </cell>
          <cell r="CB391" t="str">
            <v/>
          </cell>
          <cell r="CC391" t="str">
            <v/>
          </cell>
          <cell r="CD391" t="str">
            <v/>
          </cell>
          <cell r="CE391" t="str">
            <v/>
          </cell>
        </row>
        <row r="392">
          <cell r="BZ392">
            <v>4140950403</v>
          </cell>
          <cell r="CA392" t="str">
            <v>LLAVES TOALLAS Y OTROS</v>
          </cell>
          <cell r="CB392" t="str">
            <v/>
          </cell>
          <cell r="CC392" t="str">
            <v/>
          </cell>
          <cell r="CD392" t="str">
            <v/>
          </cell>
          <cell r="CE392" t="str">
            <v/>
          </cell>
        </row>
        <row r="393">
          <cell r="BZ393">
            <v>4140950404</v>
          </cell>
          <cell r="CA393" t="str">
            <v>SUBVENCIONES</v>
          </cell>
          <cell r="CB393" t="str">
            <v/>
          </cell>
          <cell r="CC393" t="str">
            <v/>
          </cell>
          <cell r="CD393" t="str">
            <v/>
          </cell>
          <cell r="CE393" t="str">
            <v/>
          </cell>
        </row>
        <row r="394">
          <cell r="BZ394">
            <v>4140950405</v>
          </cell>
          <cell r="CA394" t="str">
            <v>RECOBRO DAÑOS</v>
          </cell>
          <cell r="CB394" t="str">
            <v/>
          </cell>
          <cell r="CC394" t="str">
            <v/>
          </cell>
          <cell r="CD394" t="str">
            <v/>
          </cell>
          <cell r="CE394" t="str">
            <v/>
          </cell>
        </row>
        <row r="395">
          <cell r="BZ395">
            <v>4140950406</v>
          </cell>
          <cell r="CA395" t="str">
            <v>EXCEDENTES</v>
          </cell>
          <cell r="CB395" t="str">
            <v/>
          </cell>
          <cell r="CC395" t="str">
            <v/>
          </cell>
          <cell r="CD395" t="str">
            <v/>
          </cell>
          <cell r="CE395" t="str">
            <v/>
          </cell>
        </row>
        <row r="396">
          <cell r="BZ396">
            <v>4140950407</v>
          </cell>
          <cell r="CA396" t="str">
            <v>SOBRANTES DE CAJA</v>
          </cell>
          <cell r="CB396" t="str">
            <v/>
          </cell>
          <cell r="CC396" t="str">
            <v/>
          </cell>
          <cell r="CD396" t="str">
            <v/>
          </cell>
          <cell r="CE396" t="str">
            <v/>
          </cell>
        </row>
        <row r="397">
          <cell r="BZ397">
            <v>4140950408</v>
          </cell>
          <cell r="CA397" t="str">
            <v>FOTOCOPIAS UTILES Y PAPELRIA</v>
          </cell>
          <cell r="CB397" t="str">
            <v/>
          </cell>
          <cell r="CC397" t="str">
            <v/>
          </cell>
          <cell r="CD397" t="str">
            <v/>
          </cell>
          <cell r="CE397" t="str">
            <v/>
          </cell>
        </row>
        <row r="398">
          <cell r="BZ398">
            <v>42</v>
          </cell>
          <cell r="CA398" t="str">
            <v xml:space="preserve">INGRESOS NO OPERACIONALES     </v>
          </cell>
          <cell r="CB398">
            <v>641442624</v>
          </cell>
          <cell r="CC398">
            <v>0</v>
          </cell>
          <cell r="CD398">
            <v>30119894</v>
          </cell>
          <cell r="CE398">
            <v>671562518</v>
          </cell>
        </row>
        <row r="399">
          <cell r="BZ399">
            <v>4210</v>
          </cell>
          <cell r="CA399" t="str">
            <v xml:space="preserve">FINANCIEROS                   </v>
          </cell>
          <cell r="CB399">
            <v>52672595</v>
          </cell>
          <cell r="CC399">
            <v>0</v>
          </cell>
          <cell r="CD399">
            <v>3942349</v>
          </cell>
          <cell r="CE399">
            <v>56614944</v>
          </cell>
        </row>
        <row r="400">
          <cell r="BZ400">
            <v>421005</v>
          </cell>
          <cell r="CA400" t="str">
            <v xml:space="preserve">INTERESES                     </v>
          </cell>
          <cell r="CB400">
            <v>9869081</v>
          </cell>
          <cell r="CC400">
            <v>0</v>
          </cell>
          <cell r="CD400">
            <v>627614</v>
          </cell>
          <cell r="CE400">
            <v>10496695</v>
          </cell>
        </row>
        <row r="401">
          <cell r="BZ401">
            <v>421020</v>
          </cell>
          <cell r="CA401" t="str">
            <v xml:space="preserve">DIFERENCIA EN CAMBIOS         </v>
          </cell>
          <cell r="CB401">
            <v>17409162</v>
          </cell>
          <cell r="CC401">
            <v>0</v>
          </cell>
          <cell r="CD401">
            <v>1656417</v>
          </cell>
          <cell r="CE401">
            <v>19065579</v>
          </cell>
        </row>
        <row r="402">
          <cell r="BZ402">
            <v>421040</v>
          </cell>
          <cell r="CA402" t="str">
            <v>DESCUENTOS CIALES. CONDICIONAD</v>
          </cell>
          <cell r="CB402">
            <v>24846410</v>
          </cell>
          <cell r="CC402">
            <v>0</v>
          </cell>
          <cell r="CD402">
            <v>1653018</v>
          </cell>
          <cell r="CE402">
            <v>26499428</v>
          </cell>
        </row>
        <row r="403">
          <cell r="BZ403">
            <v>421050</v>
          </cell>
          <cell r="CA403" t="str">
            <v>COMISIONES CHEQUES OTRAS PLAZA</v>
          </cell>
          <cell r="CB403">
            <v>547942</v>
          </cell>
          <cell r="CC403">
            <v>0</v>
          </cell>
          <cell r="CD403">
            <v>5300</v>
          </cell>
          <cell r="CE403">
            <v>553242</v>
          </cell>
        </row>
        <row r="404">
          <cell r="BZ404">
            <v>4220</v>
          </cell>
          <cell r="CA404" t="str">
            <v xml:space="preserve">ARRENDAMIENTOS                </v>
          </cell>
          <cell r="CB404">
            <v>348965901</v>
          </cell>
          <cell r="CC404">
            <v>0</v>
          </cell>
          <cell r="CD404">
            <v>1797545</v>
          </cell>
          <cell r="CE404">
            <v>350763446</v>
          </cell>
        </row>
        <row r="405">
          <cell r="BZ405">
            <v>422010</v>
          </cell>
          <cell r="CA405" t="str">
            <v xml:space="preserve">CONSTRUCCIONES Y EDIFICIOS    </v>
          </cell>
          <cell r="CB405">
            <v>18965901</v>
          </cell>
          <cell r="CC405">
            <v>0</v>
          </cell>
          <cell r="CD405">
            <v>1797545</v>
          </cell>
          <cell r="CE405">
            <v>20763446</v>
          </cell>
        </row>
        <row r="406">
          <cell r="BZ406">
            <v>42201001</v>
          </cell>
          <cell r="CA406" t="str">
            <v xml:space="preserve">LOCALES - VITRINAS            </v>
          </cell>
          <cell r="CB406">
            <v>18965901</v>
          </cell>
          <cell r="CC406">
            <v>0</v>
          </cell>
          <cell r="CD406">
            <v>1797545</v>
          </cell>
          <cell r="CE406">
            <v>20763446</v>
          </cell>
        </row>
        <row r="407">
          <cell r="BZ407">
            <v>422035</v>
          </cell>
          <cell r="CA407" t="str">
            <v>EQUIPO DE HOTELES Y RESTAURANT</v>
          </cell>
          <cell r="CB407">
            <v>330000000</v>
          </cell>
          <cell r="CC407">
            <v>0</v>
          </cell>
          <cell r="CD407">
            <v>0</v>
          </cell>
          <cell r="CE407">
            <v>330000000</v>
          </cell>
        </row>
        <row r="408">
          <cell r="BZ408">
            <v>4250</v>
          </cell>
          <cell r="CA408" t="str">
            <v xml:space="preserve">RECUPERACIONES                </v>
          </cell>
          <cell r="CB408">
            <v>1355263</v>
          </cell>
          <cell r="CC408">
            <v>0</v>
          </cell>
          <cell r="CD408">
            <v>0</v>
          </cell>
          <cell r="CE408">
            <v>1355263</v>
          </cell>
        </row>
        <row r="409">
          <cell r="BZ409">
            <v>425050</v>
          </cell>
          <cell r="CA409" t="str">
            <v>REINTEGRO DE OTROS COSTOS Y GA</v>
          </cell>
          <cell r="CB409">
            <v>1355263</v>
          </cell>
          <cell r="CC409">
            <v>0</v>
          </cell>
          <cell r="CD409">
            <v>0</v>
          </cell>
          <cell r="CE409">
            <v>1355263</v>
          </cell>
        </row>
        <row r="410">
          <cell r="BZ410">
            <v>4295</v>
          </cell>
          <cell r="CA410" t="str">
            <v xml:space="preserve">DIVERSOS                      </v>
          </cell>
          <cell r="CB410">
            <v>238448865</v>
          </cell>
          <cell r="CC410">
            <v>0</v>
          </cell>
          <cell r="CD410">
            <v>24380000</v>
          </cell>
          <cell r="CE410">
            <v>262828865</v>
          </cell>
        </row>
        <row r="411">
          <cell r="BZ411">
            <v>429505</v>
          </cell>
          <cell r="CA411" t="str">
            <v xml:space="preserve">APROVECHAMIENTOS              </v>
          </cell>
          <cell r="CB411">
            <v>238448865</v>
          </cell>
          <cell r="CC411">
            <v>0</v>
          </cell>
          <cell r="CD411">
            <v>24380000</v>
          </cell>
          <cell r="CE411">
            <v>262828865</v>
          </cell>
        </row>
        <row r="412">
          <cell r="BZ412">
            <v>42950502</v>
          </cell>
          <cell r="CA412" t="str">
            <v xml:space="preserve">SEGURO HOTELERO               </v>
          </cell>
          <cell r="CB412">
            <v>238448865</v>
          </cell>
          <cell r="CC412">
            <v>0</v>
          </cell>
          <cell r="CD412">
            <v>24380000</v>
          </cell>
          <cell r="CE412">
            <v>262828865</v>
          </cell>
        </row>
        <row r="413">
          <cell r="BZ413">
            <v>5</v>
          </cell>
          <cell r="CA413" t="str">
            <v xml:space="preserve">GASTOS                        </v>
          </cell>
          <cell r="CB413">
            <v>7680022193.5200005</v>
          </cell>
          <cell r="CC413">
            <v>858414976.13999999</v>
          </cell>
          <cell r="CD413">
            <v>906565300.46000004</v>
          </cell>
          <cell r="CE413">
            <v>7631871869.1999998</v>
          </cell>
        </row>
        <row r="414">
          <cell r="BZ414">
            <v>51</v>
          </cell>
          <cell r="CA414" t="str">
            <v xml:space="preserve">GASTOS OPERACIONALES DE ADMON </v>
          </cell>
          <cell r="CB414">
            <v>5924197382.6899996</v>
          </cell>
          <cell r="CC414">
            <v>407108733.60000002</v>
          </cell>
          <cell r="CD414">
            <v>679698594.79999995</v>
          </cell>
          <cell r="CE414">
            <v>5651607521.4899998</v>
          </cell>
        </row>
        <row r="415">
          <cell r="BZ415">
            <v>5105</v>
          </cell>
          <cell r="CA415" t="str">
            <v xml:space="preserve">GASTOS DE PERSONAL            </v>
          </cell>
          <cell r="CB415">
            <v>1853636313</v>
          </cell>
          <cell r="CC415">
            <v>176329583</v>
          </cell>
          <cell r="CD415">
            <v>53321251</v>
          </cell>
          <cell r="CE415">
            <v>1976644645</v>
          </cell>
        </row>
        <row r="416">
          <cell r="BZ416">
            <v>510506</v>
          </cell>
          <cell r="CA416" t="str">
            <v xml:space="preserve">SUELDOS                       </v>
          </cell>
          <cell r="CB416">
            <v>1113146464</v>
          </cell>
          <cell r="CC416">
            <v>97819166</v>
          </cell>
          <cell r="CD416">
            <v>0</v>
          </cell>
          <cell r="CE416">
            <v>1210965630</v>
          </cell>
        </row>
        <row r="417">
          <cell r="BZ417">
            <v>510515</v>
          </cell>
          <cell r="CA417" t="str">
            <v>HORAS EXTRAS</v>
          </cell>
          <cell r="CB417">
            <v>1795794</v>
          </cell>
          <cell r="CC417">
            <v>161047</v>
          </cell>
          <cell r="CD417">
            <v>0</v>
          </cell>
          <cell r="CE417">
            <v>1956841</v>
          </cell>
        </row>
        <row r="418">
          <cell r="BZ418">
            <v>510516</v>
          </cell>
          <cell r="CA418" t="str">
            <v>RECARGOS</v>
          </cell>
          <cell r="CB418">
            <v>5502908</v>
          </cell>
          <cell r="CC418">
            <v>606108</v>
          </cell>
          <cell r="CD418">
            <v>0</v>
          </cell>
          <cell r="CE418">
            <v>6109016</v>
          </cell>
        </row>
        <row r="419">
          <cell r="BZ419">
            <v>510517</v>
          </cell>
          <cell r="CA419" t="str">
            <v>DOMINICALES Y FESTIVOS</v>
          </cell>
          <cell r="CB419">
            <v>12953038</v>
          </cell>
          <cell r="CC419">
            <v>1087781</v>
          </cell>
          <cell r="CD419">
            <v>0</v>
          </cell>
          <cell r="CE419">
            <v>14040819</v>
          </cell>
        </row>
        <row r="420">
          <cell r="BZ420">
            <v>510518</v>
          </cell>
          <cell r="CA420" t="str">
            <v xml:space="preserve">COMISIONES                    </v>
          </cell>
          <cell r="CB420">
            <v>2187206</v>
          </cell>
          <cell r="CC420">
            <v>330341</v>
          </cell>
          <cell r="CD420">
            <v>0</v>
          </cell>
          <cell r="CE420">
            <v>2517547</v>
          </cell>
        </row>
        <row r="421">
          <cell r="BZ421">
            <v>510524</v>
          </cell>
          <cell r="CA421" t="str">
            <v xml:space="preserve">INCAPACIDADES                 </v>
          </cell>
          <cell r="CB421">
            <v>3529134</v>
          </cell>
          <cell r="CC421">
            <v>91667</v>
          </cell>
          <cell r="CD421">
            <v>0</v>
          </cell>
          <cell r="CE421">
            <v>3620801</v>
          </cell>
        </row>
        <row r="422">
          <cell r="BZ422">
            <v>510527</v>
          </cell>
          <cell r="CA422" t="str">
            <v xml:space="preserve">SUBSIDIO DE TRANSPORTE        </v>
          </cell>
          <cell r="CB422">
            <v>4447500</v>
          </cell>
          <cell r="CC422">
            <v>415100</v>
          </cell>
          <cell r="CD422">
            <v>0</v>
          </cell>
          <cell r="CE422">
            <v>4862600</v>
          </cell>
        </row>
        <row r="423">
          <cell r="BZ423">
            <v>510530</v>
          </cell>
          <cell r="CA423" t="str">
            <v xml:space="preserve">CESANTIAS                     </v>
          </cell>
          <cell r="CB423">
            <v>121498950</v>
          </cell>
          <cell r="CC423">
            <v>11124247</v>
          </cell>
          <cell r="CD423">
            <v>23181386</v>
          </cell>
          <cell r="CE423">
            <v>109441811</v>
          </cell>
        </row>
        <row r="424">
          <cell r="BZ424">
            <v>510533</v>
          </cell>
          <cell r="CA424" t="str">
            <v xml:space="preserve">INTERESES SOBRE CESANTIAS     </v>
          </cell>
          <cell r="CB424">
            <v>17356991</v>
          </cell>
          <cell r="CC424">
            <v>1589178</v>
          </cell>
          <cell r="CD424">
            <v>5933543</v>
          </cell>
          <cell r="CE424">
            <v>13012626</v>
          </cell>
        </row>
        <row r="425">
          <cell r="BZ425">
            <v>510536</v>
          </cell>
          <cell r="CA425" t="str">
            <v xml:space="preserve">PRIMA DE SERVICIOS            </v>
          </cell>
          <cell r="CB425">
            <v>121498950</v>
          </cell>
          <cell r="CC425">
            <v>11124247</v>
          </cell>
          <cell r="CD425">
            <v>23290141</v>
          </cell>
          <cell r="CE425">
            <v>109333056</v>
          </cell>
        </row>
        <row r="426">
          <cell r="BZ426">
            <v>510539</v>
          </cell>
          <cell r="CA426" t="str">
            <v xml:space="preserve">VACACIONES                    </v>
          </cell>
          <cell r="CB426">
            <v>63642307</v>
          </cell>
          <cell r="CC426">
            <v>5844915</v>
          </cell>
          <cell r="CD426">
            <v>836333</v>
          </cell>
          <cell r="CE426">
            <v>68650889</v>
          </cell>
        </row>
        <row r="427">
          <cell r="BZ427">
            <v>510548</v>
          </cell>
          <cell r="CA427" t="str">
            <v xml:space="preserve">BONIFICACIONES                </v>
          </cell>
          <cell r="CB427">
            <v>8476866</v>
          </cell>
          <cell r="CC427">
            <v>5030933</v>
          </cell>
          <cell r="CD427">
            <v>0</v>
          </cell>
          <cell r="CE427">
            <v>13507799</v>
          </cell>
        </row>
        <row r="428">
          <cell r="BZ428">
            <v>510551</v>
          </cell>
          <cell r="CA428" t="str">
            <v>DOTACION Y SUMINISTROS A TRABA</v>
          </cell>
          <cell r="CB428">
            <v>0</v>
          </cell>
          <cell r="CC428">
            <v>8067615</v>
          </cell>
          <cell r="CD428">
            <v>0</v>
          </cell>
          <cell r="CE428">
            <v>8067615</v>
          </cell>
        </row>
        <row r="429">
          <cell r="BZ429">
            <v>510568</v>
          </cell>
          <cell r="CA429" t="str">
            <v xml:space="preserve">APORTES ADM. RIESG. PROF. ARP </v>
          </cell>
          <cell r="CB429">
            <v>6158053</v>
          </cell>
          <cell r="CC429">
            <v>565925</v>
          </cell>
          <cell r="CD429">
            <v>0</v>
          </cell>
          <cell r="CE429">
            <v>6723978</v>
          </cell>
        </row>
        <row r="430">
          <cell r="BZ430">
            <v>510569</v>
          </cell>
          <cell r="CA430" t="str">
            <v>APORTES A ENT. PROMOTOR. SALUD</v>
          </cell>
          <cell r="CB430">
            <v>103122687</v>
          </cell>
          <cell r="CC430">
            <v>9253874</v>
          </cell>
          <cell r="CD430">
            <v>0</v>
          </cell>
          <cell r="CE430">
            <v>112376561</v>
          </cell>
        </row>
        <row r="431">
          <cell r="BZ431">
            <v>510570</v>
          </cell>
          <cell r="CA431" t="str">
            <v xml:space="preserve">APORT. A FOND. DE PENSIONES   </v>
          </cell>
          <cell r="CB431">
            <v>139290675</v>
          </cell>
          <cell r="CC431">
            <v>11136596</v>
          </cell>
          <cell r="CD431">
            <v>0</v>
          </cell>
          <cell r="CE431">
            <v>150427271</v>
          </cell>
        </row>
        <row r="432">
          <cell r="BZ432">
            <v>510572</v>
          </cell>
          <cell r="CA432" t="str">
            <v xml:space="preserve">APORTES CAJAS COMPENS. FLIAR. </v>
          </cell>
          <cell r="CB432">
            <v>47794815</v>
          </cell>
          <cell r="CC432">
            <v>4387249</v>
          </cell>
          <cell r="CD432">
            <v>0</v>
          </cell>
          <cell r="CE432">
            <v>52182064</v>
          </cell>
        </row>
        <row r="433">
          <cell r="BZ433">
            <v>510575</v>
          </cell>
          <cell r="CA433" t="str">
            <v xml:space="preserve">APORTES AL I.C.B.F.           </v>
          </cell>
          <cell r="CB433">
            <v>35847273</v>
          </cell>
          <cell r="CC433">
            <v>3289788</v>
          </cell>
          <cell r="CD433">
            <v>0</v>
          </cell>
          <cell r="CE433">
            <v>39137061</v>
          </cell>
        </row>
        <row r="434">
          <cell r="BZ434">
            <v>510578</v>
          </cell>
          <cell r="CA434" t="str">
            <v xml:space="preserve">SENA                          </v>
          </cell>
          <cell r="CB434">
            <v>45128980</v>
          </cell>
          <cell r="CC434">
            <v>4353406</v>
          </cell>
          <cell r="CD434">
            <v>79848</v>
          </cell>
          <cell r="CE434">
            <v>49402538</v>
          </cell>
        </row>
        <row r="435">
          <cell r="BZ435">
            <v>51057801</v>
          </cell>
          <cell r="CA435" t="str">
            <v xml:space="preserve">APORTES SENA                  </v>
          </cell>
          <cell r="CB435">
            <v>23900555</v>
          </cell>
          <cell r="CC435">
            <v>2193526</v>
          </cell>
          <cell r="CD435">
            <v>0</v>
          </cell>
          <cell r="CE435">
            <v>26094081</v>
          </cell>
        </row>
        <row r="436">
          <cell r="BZ436">
            <v>51057802</v>
          </cell>
          <cell r="CA436" t="str">
            <v>FONDO APOYO SOSTENIM.CAPACITAC</v>
          </cell>
          <cell r="CB436">
            <v>21228425</v>
          </cell>
          <cell r="CC436">
            <v>2159880</v>
          </cell>
          <cell r="CD436">
            <v>79848</v>
          </cell>
          <cell r="CE436">
            <v>23308457</v>
          </cell>
        </row>
        <row r="437">
          <cell r="BZ437">
            <v>510584</v>
          </cell>
          <cell r="CA437" t="str">
            <v xml:space="preserve">GASTOS MEDICOS Y DROGA        </v>
          </cell>
          <cell r="CB437">
            <v>257722</v>
          </cell>
          <cell r="CC437">
            <v>50400</v>
          </cell>
          <cell r="CD437">
            <v>0</v>
          </cell>
          <cell r="CE437">
            <v>308122</v>
          </cell>
        </row>
        <row r="438">
          <cell r="BZ438">
            <v>5110</v>
          </cell>
          <cell r="CA438" t="str">
            <v xml:space="preserve">HONORARIOS                    </v>
          </cell>
          <cell r="CB438">
            <v>21516200</v>
          </cell>
          <cell r="CC438">
            <v>1458000</v>
          </cell>
          <cell r="CD438">
            <v>0</v>
          </cell>
          <cell r="CE438">
            <v>22974200</v>
          </cell>
        </row>
        <row r="439">
          <cell r="BZ439">
            <v>511010</v>
          </cell>
          <cell r="CA439" t="str">
            <v xml:space="preserve">REVISORIA FISCAL              </v>
          </cell>
          <cell r="CB439">
            <v>8766000</v>
          </cell>
          <cell r="CC439">
            <v>818000</v>
          </cell>
          <cell r="CD439">
            <v>0</v>
          </cell>
          <cell r="CE439">
            <v>9584000</v>
          </cell>
        </row>
        <row r="440">
          <cell r="BZ440">
            <v>511025</v>
          </cell>
          <cell r="CA440" t="str">
            <v xml:space="preserve">ASESORIA JURIDICA             </v>
          </cell>
          <cell r="CB440">
            <v>12750200</v>
          </cell>
          <cell r="CC440">
            <v>640000</v>
          </cell>
          <cell r="CD440">
            <v>0</v>
          </cell>
          <cell r="CE440">
            <v>13390200</v>
          </cell>
        </row>
        <row r="441">
          <cell r="BZ441">
            <v>5115</v>
          </cell>
          <cell r="CA441" t="str">
            <v xml:space="preserve">IMPUESTOS                     </v>
          </cell>
          <cell r="CB441">
            <v>147233591</v>
          </cell>
          <cell r="CC441">
            <v>13842670</v>
          </cell>
          <cell r="CD441">
            <v>0</v>
          </cell>
          <cell r="CE441">
            <v>161076261</v>
          </cell>
        </row>
        <row r="442">
          <cell r="BZ442">
            <v>511505</v>
          </cell>
          <cell r="CA442" t="str">
            <v xml:space="preserve">INDUSTRIA Y COMERCIO          </v>
          </cell>
          <cell r="CB442">
            <v>62913099</v>
          </cell>
          <cell r="CC442">
            <v>6379901</v>
          </cell>
          <cell r="CD442">
            <v>0</v>
          </cell>
          <cell r="CE442">
            <v>69293000</v>
          </cell>
        </row>
        <row r="443">
          <cell r="BZ443">
            <v>511515</v>
          </cell>
          <cell r="CA443" t="str">
            <v xml:space="preserve">A LA PROPIEDAD RAIZ           </v>
          </cell>
          <cell r="CB443">
            <v>31588014</v>
          </cell>
          <cell r="CC443">
            <v>2870633</v>
          </cell>
          <cell r="CD443">
            <v>0</v>
          </cell>
          <cell r="CE443">
            <v>34458647</v>
          </cell>
        </row>
        <row r="444">
          <cell r="BZ444">
            <v>511540</v>
          </cell>
          <cell r="CA444" t="str">
            <v xml:space="preserve">DE VEHICULOS                  </v>
          </cell>
          <cell r="CB444">
            <v>127608</v>
          </cell>
          <cell r="CC444">
            <v>23392</v>
          </cell>
          <cell r="CD444">
            <v>0</v>
          </cell>
          <cell r="CE444">
            <v>151000</v>
          </cell>
        </row>
        <row r="445">
          <cell r="BZ445">
            <v>511570</v>
          </cell>
          <cell r="CA445" t="str">
            <v xml:space="preserve">IVA DESCONTABLE               </v>
          </cell>
          <cell r="CB445">
            <v>52604870</v>
          </cell>
          <cell r="CC445">
            <v>4568744</v>
          </cell>
          <cell r="CD445">
            <v>0</v>
          </cell>
          <cell r="CE445">
            <v>57173614</v>
          </cell>
        </row>
        <row r="446">
          <cell r="BZ446">
            <v>5120</v>
          </cell>
          <cell r="CA446" t="str">
            <v xml:space="preserve">ARRENDAMIENTOS                </v>
          </cell>
          <cell r="CB446">
            <v>2366792374</v>
          </cell>
          <cell r="CC446">
            <v>89722350</v>
          </cell>
          <cell r="CD446">
            <v>600000000</v>
          </cell>
          <cell r="CE446">
            <v>1856514724</v>
          </cell>
        </row>
        <row r="447">
          <cell r="BZ447">
            <v>512010</v>
          </cell>
          <cell r="CA447" t="str">
            <v>CONSTRUCCIONES Y EDIFICACIONES</v>
          </cell>
          <cell r="CB447">
            <v>2343154720</v>
          </cell>
          <cell r="CC447">
            <v>87559520</v>
          </cell>
          <cell r="CD447">
            <v>600000000</v>
          </cell>
          <cell r="CE447">
            <v>1830714240</v>
          </cell>
        </row>
        <row r="448">
          <cell r="BZ448">
            <v>512020</v>
          </cell>
          <cell r="CA448" t="str">
            <v xml:space="preserve">EQUIPO DE OFICINA             </v>
          </cell>
          <cell r="CB448">
            <v>5341940</v>
          </cell>
          <cell r="CC448">
            <v>588204</v>
          </cell>
          <cell r="CD448">
            <v>0</v>
          </cell>
          <cell r="CE448">
            <v>5930144</v>
          </cell>
        </row>
        <row r="449">
          <cell r="BZ449">
            <v>512025</v>
          </cell>
          <cell r="CA449" t="str">
            <v>EQUIPO DE COMPUTO Y COMUNICACION</v>
          </cell>
          <cell r="CB449">
            <v>18295714</v>
          </cell>
          <cell r="CC449">
            <v>1574626</v>
          </cell>
          <cell r="CD449">
            <v>0</v>
          </cell>
          <cell r="CE449">
            <v>19870340</v>
          </cell>
        </row>
        <row r="450">
          <cell r="BZ450">
            <v>5125</v>
          </cell>
          <cell r="CA450" t="str">
            <v xml:space="preserve">CONTRIBUCIONES Y AFILIACIONES </v>
          </cell>
          <cell r="CB450">
            <v>86964584.489999995</v>
          </cell>
          <cell r="CC450">
            <v>8244533.04</v>
          </cell>
          <cell r="CD450">
            <v>1027830.8</v>
          </cell>
          <cell r="CE450">
            <v>94181286.730000004</v>
          </cell>
        </row>
        <row r="451">
          <cell r="BZ451">
            <v>512505</v>
          </cell>
          <cell r="CA451" t="str">
            <v xml:space="preserve">CONTRIBUCIONES                </v>
          </cell>
          <cell r="CB451">
            <v>75443420.489999995</v>
          </cell>
          <cell r="CC451">
            <v>7103060.04</v>
          </cell>
          <cell r="CD451">
            <v>827830.8</v>
          </cell>
          <cell r="CE451">
            <v>81718649.730000004</v>
          </cell>
        </row>
        <row r="452">
          <cell r="BZ452">
            <v>51250501</v>
          </cell>
          <cell r="CA452" t="str">
            <v>GRAVAMEN A LOS MOVIMIENTOS FINANCIEROS</v>
          </cell>
          <cell r="CB452">
            <v>51664061.490000002</v>
          </cell>
          <cell r="CC452">
            <v>4110374.04</v>
          </cell>
          <cell r="CD452">
            <v>15245.8</v>
          </cell>
          <cell r="CE452">
            <v>55759189.729999997</v>
          </cell>
        </row>
        <row r="453">
          <cell r="BZ453">
            <v>51250502</v>
          </cell>
          <cell r="CA453" t="str">
            <v>LAS DEMAS CONTRIBUCIONES</v>
          </cell>
          <cell r="CB453">
            <v>23779359</v>
          </cell>
          <cell r="CC453">
            <v>2992686</v>
          </cell>
          <cell r="CD453">
            <v>812585</v>
          </cell>
          <cell r="CE453">
            <v>25959460</v>
          </cell>
        </row>
        <row r="454">
          <cell r="BZ454">
            <v>512510</v>
          </cell>
          <cell r="CA454" t="str">
            <v xml:space="preserve">AFILIACIONES Y SOSTENIMIENTO  </v>
          </cell>
          <cell r="CB454">
            <v>11521164</v>
          </cell>
          <cell r="CC454">
            <v>1141473</v>
          </cell>
          <cell r="CD454">
            <v>200000</v>
          </cell>
          <cell r="CE454">
            <v>12462637</v>
          </cell>
        </row>
        <row r="455">
          <cell r="BZ455">
            <v>5130</v>
          </cell>
          <cell r="CA455" t="str">
            <v xml:space="preserve">SEGUROS                       </v>
          </cell>
          <cell r="CB455">
            <v>54853129</v>
          </cell>
          <cell r="CC455">
            <v>5788694</v>
          </cell>
          <cell r="CD455">
            <v>188820</v>
          </cell>
          <cell r="CE455">
            <v>60453003</v>
          </cell>
        </row>
        <row r="456">
          <cell r="BZ456">
            <v>513005</v>
          </cell>
          <cell r="CA456" t="str">
            <v xml:space="preserve">MANEJO                        </v>
          </cell>
          <cell r="CB456">
            <v>1750487</v>
          </cell>
          <cell r="CC456">
            <v>180246</v>
          </cell>
          <cell r="CD456">
            <v>0</v>
          </cell>
          <cell r="CE456">
            <v>1930733</v>
          </cell>
        </row>
        <row r="457">
          <cell r="BZ457">
            <v>513010</v>
          </cell>
          <cell r="CA457" t="str">
            <v xml:space="preserve">CUMPLIMIENTO                  </v>
          </cell>
          <cell r="CB457">
            <v>311672</v>
          </cell>
          <cell r="CC457">
            <v>0</v>
          </cell>
          <cell r="CD457">
            <v>0</v>
          </cell>
          <cell r="CE457">
            <v>311672</v>
          </cell>
        </row>
        <row r="458">
          <cell r="BZ458">
            <v>513025</v>
          </cell>
          <cell r="CA458" t="str">
            <v xml:space="preserve">INCENDIO                      </v>
          </cell>
          <cell r="CB458">
            <v>34225445</v>
          </cell>
          <cell r="CC458">
            <v>3679751</v>
          </cell>
          <cell r="CD458">
            <v>0</v>
          </cell>
          <cell r="CE458">
            <v>37905196</v>
          </cell>
        </row>
        <row r="459">
          <cell r="BZ459">
            <v>513035</v>
          </cell>
          <cell r="CA459" t="str">
            <v xml:space="preserve">SUSTRACCION Y HURTO           </v>
          </cell>
          <cell r="CB459">
            <v>1206304</v>
          </cell>
          <cell r="CC459">
            <v>240564</v>
          </cell>
          <cell r="CD459">
            <v>188820</v>
          </cell>
          <cell r="CE459">
            <v>1258048</v>
          </cell>
        </row>
        <row r="460">
          <cell r="BZ460">
            <v>513040</v>
          </cell>
          <cell r="CA460" t="str">
            <v xml:space="preserve">FLOTA Y EQUIPO DE TRANSPORTE  </v>
          </cell>
          <cell r="CB460">
            <v>1033940</v>
          </cell>
          <cell r="CC460">
            <v>83450</v>
          </cell>
          <cell r="CD460">
            <v>0</v>
          </cell>
          <cell r="CE460">
            <v>1117390</v>
          </cell>
        </row>
        <row r="461">
          <cell r="BZ461">
            <v>513060</v>
          </cell>
          <cell r="CA461" t="str">
            <v>RESPONSABILIDAD CIVIL Y EXTRACONTRACTUAL</v>
          </cell>
          <cell r="CB461">
            <v>5113014</v>
          </cell>
          <cell r="CC461">
            <v>452055</v>
          </cell>
          <cell r="CD461">
            <v>0</v>
          </cell>
          <cell r="CE461">
            <v>5565069</v>
          </cell>
        </row>
        <row r="462">
          <cell r="BZ462">
            <v>513070</v>
          </cell>
          <cell r="CA462" t="str">
            <v xml:space="preserve">ROTURA DE MAQUINARIA          </v>
          </cell>
          <cell r="CB462">
            <v>1460082</v>
          </cell>
          <cell r="CC462">
            <v>156511</v>
          </cell>
          <cell r="CD462">
            <v>0</v>
          </cell>
          <cell r="CE462">
            <v>1616593</v>
          </cell>
        </row>
        <row r="463">
          <cell r="BZ463">
            <v>513080</v>
          </cell>
          <cell r="CA463" t="str">
            <v xml:space="preserve">LUCRO CESANTE                 </v>
          </cell>
          <cell r="CB463">
            <v>9331000</v>
          </cell>
          <cell r="CC463">
            <v>996117</v>
          </cell>
          <cell r="CD463">
            <v>0</v>
          </cell>
          <cell r="CE463">
            <v>10327117</v>
          </cell>
        </row>
        <row r="464">
          <cell r="BZ464">
            <v>513095</v>
          </cell>
          <cell r="CA464" t="str">
            <v xml:space="preserve">OTROS                         </v>
          </cell>
          <cell r="CB464">
            <v>421185</v>
          </cell>
          <cell r="CC464">
            <v>0</v>
          </cell>
          <cell r="CD464">
            <v>0</v>
          </cell>
          <cell r="CE464">
            <v>421185</v>
          </cell>
        </row>
        <row r="465">
          <cell r="BZ465">
            <v>5135</v>
          </cell>
          <cell r="CA465" t="str">
            <v xml:space="preserve">SERVICIOS                     </v>
          </cell>
          <cell r="CB465">
            <v>836248256</v>
          </cell>
          <cell r="CC465">
            <v>78562668</v>
          </cell>
          <cell r="CD465">
            <v>0</v>
          </cell>
          <cell r="CE465">
            <v>914810924</v>
          </cell>
        </row>
        <row r="466">
          <cell r="BZ466">
            <v>513505</v>
          </cell>
          <cell r="CA466" t="str">
            <v xml:space="preserve">ASEO Y VIGILANCIA             </v>
          </cell>
          <cell r="CB466">
            <v>106376742</v>
          </cell>
          <cell r="CC466">
            <v>9619984</v>
          </cell>
          <cell r="CD466">
            <v>0</v>
          </cell>
          <cell r="CE466">
            <v>115996726</v>
          </cell>
        </row>
        <row r="467">
          <cell r="BZ467">
            <v>513515</v>
          </cell>
          <cell r="CA467" t="str">
            <v xml:space="preserve">ASISTENCIA TECNICA            </v>
          </cell>
          <cell r="CB467">
            <v>370500</v>
          </cell>
          <cell r="CC467">
            <v>0</v>
          </cell>
          <cell r="CD467">
            <v>0</v>
          </cell>
          <cell r="CE467">
            <v>370500</v>
          </cell>
        </row>
        <row r="468">
          <cell r="BZ468">
            <v>513525</v>
          </cell>
          <cell r="CA468" t="str">
            <v xml:space="preserve">ACUEDUCTO Y ALCANTARILLADO    </v>
          </cell>
          <cell r="CB468">
            <v>115522305</v>
          </cell>
          <cell r="CC468">
            <v>11573855</v>
          </cell>
          <cell r="CD468">
            <v>0</v>
          </cell>
          <cell r="CE468">
            <v>127096160</v>
          </cell>
        </row>
        <row r="469">
          <cell r="BZ469">
            <v>513530</v>
          </cell>
          <cell r="CA469" t="str">
            <v xml:space="preserve">ENERGIA ELECTRICA             </v>
          </cell>
          <cell r="CB469">
            <v>563680901</v>
          </cell>
          <cell r="CC469">
            <v>53618924</v>
          </cell>
          <cell r="CD469">
            <v>0</v>
          </cell>
          <cell r="CE469">
            <v>617299825</v>
          </cell>
        </row>
        <row r="470">
          <cell r="BZ470">
            <v>513535</v>
          </cell>
          <cell r="CA470" t="str">
            <v xml:space="preserve">TELEFONO                      </v>
          </cell>
          <cell r="CB470">
            <v>738805</v>
          </cell>
          <cell r="CC470">
            <v>50000</v>
          </cell>
          <cell r="CD470">
            <v>0</v>
          </cell>
          <cell r="CE470">
            <v>788805</v>
          </cell>
        </row>
        <row r="471">
          <cell r="BZ471">
            <v>513540</v>
          </cell>
          <cell r="CA471" t="str">
            <v xml:space="preserve">CORREO Y TELEGRAMAS           </v>
          </cell>
          <cell r="CB471">
            <v>19478202</v>
          </cell>
          <cell r="CC471">
            <v>1019394</v>
          </cell>
          <cell r="CD471">
            <v>0</v>
          </cell>
          <cell r="CE471">
            <v>20497596</v>
          </cell>
        </row>
        <row r="472">
          <cell r="BZ472">
            <v>513550</v>
          </cell>
          <cell r="CA472" t="str">
            <v xml:space="preserve">TRANSPORTE FLETES Y ACARREO   </v>
          </cell>
          <cell r="CB472">
            <v>504700</v>
          </cell>
          <cell r="CC472">
            <v>90195</v>
          </cell>
          <cell r="CD472">
            <v>0</v>
          </cell>
          <cell r="CE472">
            <v>594895</v>
          </cell>
        </row>
        <row r="473">
          <cell r="BZ473">
            <v>513595</v>
          </cell>
          <cell r="CA473" t="str">
            <v xml:space="preserve">OTROS                         </v>
          </cell>
          <cell r="CB473">
            <v>29576101</v>
          </cell>
          <cell r="CC473">
            <v>2590316</v>
          </cell>
          <cell r="CD473">
            <v>0</v>
          </cell>
          <cell r="CE473">
            <v>32166417</v>
          </cell>
        </row>
        <row r="474">
          <cell r="BZ474">
            <v>51359501</v>
          </cell>
          <cell r="CA474" t="str">
            <v xml:space="preserve">RECOLECCION DE BASURAS        </v>
          </cell>
          <cell r="CB474">
            <v>19235052</v>
          </cell>
          <cell r="CC474">
            <v>1698104</v>
          </cell>
          <cell r="CD474">
            <v>0</v>
          </cell>
          <cell r="CE474">
            <v>20933156</v>
          </cell>
        </row>
        <row r="475">
          <cell r="BZ475">
            <v>51359502</v>
          </cell>
          <cell r="CA475" t="str">
            <v xml:space="preserve">MANTENIMIENTO DE JARDINES     </v>
          </cell>
          <cell r="CB475">
            <v>4840000</v>
          </cell>
          <cell r="CC475">
            <v>440000</v>
          </cell>
          <cell r="CD475">
            <v>0</v>
          </cell>
          <cell r="CE475">
            <v>5280000</v>
          </cell>
        </row>
        <row r="476">
          <cell r="BZ476">
            <v>51359503</v>
          </cell>
          <cell r="CA476" t="str">
            <v>PREVENSION Y SEG. CONTRA INCEN</v>
          </cell>
          <cell r="CB476">
            <v>5501049</v>
          </cell>
          <cell r="CC476">
            <v>452212</v>
          </cell>
          <cell r="CD476">
            <v>0</v>
          </cell>
          <cell r="CE476">
            <v>5953261</v>
          </cell>
        </row>
        <row r="477">
          <cell r="BZ477">
            <v>5140</v>
          </cell>
          <cell r="CA477" t="str">
            <v xml:space="preserve">GASTOS LEGALES                </v>
          </cell>
          <cell r="CB477">
            <v>23833291</v>
          </cell>
          <cell r="CC477">
            <v>4655535</v>
          </cell>
          <cell r="CD477">
            <v>0</v>
          </cell>
          <cell r="CE477">
            <v>28488826</v>
          </cell>
        </row>
        <row r="478">
          <cell r="BZ478">
            <v>514005</v>
          </cell>
          <cell r="CA478" t="str">
            <v xml:space="preserve">NOTARIALES                    </v>
          </cell>
          <cell r="CB478">
            <v>99107</v>
          </cell>
          <cell r="CC478">
            <v>6845</v>
          </cell>
          <cell r="CD478">
            <v>0</v>
          </cell>
          <cell r="CE478">
            <v>105952</v>
          </cell>
        </row>
        <row r="479">
          <cell r="BZ479">
            <v>514010</v>
          </cell>
          <cell r="CA479" t="str">
            <v xml:space="preserve">REGISTRO MERCANTIL            </v>
          </cell>
          <cell r="CB479">
            <v>1601169</v>
          </cell>
          <cell r="CC479">
            <v>206944</v>
          </cell>
          <cell r="CD479">
            <v>0</v>
          </cell>
          <cell r="CE479">
            <v>1808113</v>
          </cell>
        </row>
        <row r="480">
          <cell r="BZ480">
            <v>514015</v>
          </cell>
          <cell r="CA480" t="str">
            <v xml:space="preserve">TRAMITES Y LICENCIAS          </v>
          </cell>
          <cell r="CB480">
            <v>22133015</v>
          </cell>
          <cell r="CC480">
            <v>4441746</v>
          </cell>
          <cell r="CD480">
            <v>0</v>
          </cell>
          <cell r="CE480">
            <v>26574761</v>
          </cell>
        </row>
        <row r="481">
          <cell r="BZ481">
            <v>5145</v>
          </cell>
          <cell r="CA481" t="str">
            <v xml:space="preserve">MANTENIMIENTO Y REPARACIONES  </v>
          </cell>
          <cell r="CB481">
            <v>156721274.16</v>
          </cell>
          <cell r="CC481">
            <v>17309934</v>
          </cell>
          <cell r="CD481">
            <v>1124693</v>
          </cell>
          <cell r="CE481">
            <v>172906515.16</v>
          </cell>
        </row>
        <row r="482">
          <cell r="BZ482">
            <v>514510</v>
          </cell>
          <cell r="CA482" t="str">
            <v>CONSTRUCCIONES Y EDIFICACIONES</v>
          </cell>
          <cell r="CB482">
            <v>7745845.9199999999</v>
          </cell>
          <cell r="CC482">
            <v>477190</v>
          </cell>
          <cell r="CD482">
            <v>0</v>
          </cell>
          <cell r="CE482">
            <v>8223035.9199999999</v>
          </cell>
        </row>
        <row r="483">
          <cell r="BZ483">
            <v>514520</v>
          </cell>
          <cell r="CA483" t="str">
            <v xml:space="preserve">EQUIPO DE OFICINA             </v>
          </cell>
          <cell r="CB483">
            <v>1075842</v>
          </cell>
          <cell r="CC483">
            <v>63005</v>
          </cell>
          <cell r="CD483">
            <v>0</v>
          </cell>
          <cell r="CE483">
            <v>1138847</v>
          </cell>
        </row>
        <row r="484">
          <cell r="BZ484">
            <v>514525</v>
          </cell>
          <cell r="CA484" t="str">
            <v>EQUIPO DE COMPUTACION Y COMUNI</v>
          </cell>
          <cell r="CB484">
            <v>54053691</v>
          </cell>
          <cell r="CC484">
            <v>6878773</v>
          </cell>
          <cell r="CD484">
            <v>650001</v>
          </cell>
          <cell r="CE484">
            <v>60282463</v>
          </cell>
        </row>
        <row r="485">
          <cell r="BZ485">
            <v>514535</v>
          </cell>
          <cell r="CA485" t="str">
            <v xml:space="preserve">EQUIPOS DE HOTELES Y RESTAURA </v>
          </cell>
          <cell r="CB485">
            <v>93076795.239999995</v>
          </cell>
          <cell r="CC485">
            <v>9786466</v>
          </cell>
          <cell r="CD485">
            <v>474692</v>
          </cell>
          <cell r="CE485">
            <v>102388569.23999999</v>
          </cell>
        </row>
        <row r="486">
          <cell r="BZ486">
            <v>514540</v>
          </cell>
          <cell r="CA486" t="str">
            <v xml:space="preserve">FLOTA DE EQUIPO DE TRANSP.    </v>
          </cell>
          <cell r="CB486">
            <v>769100</v>
          </cell>
          <cell r="CC486">
            <v>104500</v>
          </cell>
          <cell r="CD486">
            <v>0</v>
          </cell>
          <cell r="CE486">
            <v>873600</v>
          </cell>
        </row>
        <row r="487">
          <cell r="BZ487">
            <v>5155</v>
          </cell>
          <cell r="CA487" t="str">
            <v xml:space="preserve">GASTOS DE VIAJE               </v>
          </cell>
          <cell r="CB487">
            <v>8924948</v>
          </cell>
          <cell r="CC487">
            <v>525400</v>
          </cell>
          <cell r="CD487">
            <v>0</v>
          </cell>
          <cell r="CE487">
            <v>9450348</v>
          </cell>
        </row>
        <row r="488">
          <cell r="BZ488">
            <v>515515</v>
          </cell>
          <cell r="CA488" t="str">
            <v xml:space="preserve">PASAJES AEREOS                </v>
          </cell>
          <cell r="CB488">
            <v>8924948</v>
          </cell>
          <cell r="CC488">
            <v>525400</v>
          </cell>
          <cell r="CD488">
            <v>0</v>
          </cell>
          <cell r="CE488">
            <v>9450348</v>
          </cell>
        </row>
        <row r="489">
          <cell r="BZ489">
            <v>5160</v>
          </cell>
          <cell r="CA489" t="str">
            <v>DEPRECIACIÓN</v>
          </cell>
          <cell r="CB489">
            <v>17413857</v>
          </cell>
          <cell r="CC489">
            <v>1277452</v>
          </cell>
          <cell r="CD489">
            <v>0</v>
          </cell>
          <cell r="CE489">
            <v>18691309</v>
          </cell>
        </row>
        <row r="490">
          <cell r="BZ490">
            <v>516005</v>
          </cell>
          <cell r="CA490" t="str">
            <v>CONSTRUCCIONES Y EDIFICACIONES</v>
          </cell>
          <cell r="CB490">
            <v>182336</v>
          </cell>
          <cell r="CC490">
            <v>16576</v>
          </cell>
          <cell r="CD490">
            <v>0</v>
          </cell>
          <cell r="CE490">
            <v>198912</v>
          </cell>
        </row>
        <row r="491">
          <cell r="BZ491">
            <v>51600501</v>
          </cell>
          <cell r="CA491" t="str">
            <v>CONSTRUCCIONES Y EDIFICACIONES</v>
          </cell>
          <cell r="CB491">
            <v>84931</v>
          </cell>
          <cell r="CC491">
            <v>7721</v>
          </cell>
          <cell r="CD491">
            <v>0</v>
          </cell>
          <cell r="CE491">
            <v>92652</v>
          </cell>
        </row>
        <row r="492">
          <cell r="BZ492">
            <v>51600502</v>
          </cell>
          <cell r="CA492" t="str">
            <v>OTROS</v>
          </cell>
          <cell r="CB492">
            <v>97405</v>
          </cell>
          <cell r="CC492">
            <v>8855</v>
          </cell>
          <cell r="CD492">
            <v>0</v>
          </cell>
          <cell r="CE492">
            <v>106260</v>
          </cell>
        </row>
        <row r="493">
          <cell r="BZ493">
            <v>516015</v>
          </cell>
          <cell r="CA493" t="str">
            <v xml:space="preserve">EQUIPO DE OFICINA             </v>
          </cell>
          <cell r="CB493">
            <v>152130</v>
          </cell>
          <cell r="CC493">
            <v>13830</v>
          </cell>
          <cell r="CD493">
            <v>0</v>
          </cell>
          <cell r="CE493">
            <v>165960</v>
          </cell>
        </row>
        <row r="494">
          <cell r="BZ494">
            <v>51601501</v>
          </cell>
          <cell r="CA494" t="str">
            <v xml:space="preserve">EQUIPO DE OFICINA             </v>
          </cell>
          <cell r="CB494">
            <v>143583</v>
          </cell>
          <cell r="CC494">
            <v>13053</v>
          </cell>
          <cell r="CD494">
            <v>0</v>
          </cell>
          <cell r="CE494">
            <v>156636</v>
          </cell>
        </row>
        <row r="495">
          <cell r="BZ495">
            <v>51601502</v>
          </cell>
          <cell r="CA495" t="str">
            <v>OTROS</v>
          </cell>
          <cell r="CB495">
            <v>8547</v>
          </cell>
          <cell r="CC495">
            <v>777</v>
          </cell>
          <cell r="CD495">
            <v>0</v>
          </cell>
          <cell r="CE495">
            <v>9324</v>
          </cell>
        </row>
        <row r="496">
          <cell r="BZ496">
            <v>516020</v>
          </cell>
          <cell r="CA496" t="str">
            <v>EQUIPO DE COMPUTACION Y COMUNICACIÓN</v>
          </cell>
          <cell r="CB496">
            <v>8519587</v>
          </cell>
          <cell r="CC496">
            <v>468882</v>
          </cell>
          <cell r="CD496">
            <v>0</v>
          </cell>
          <cell r="CE496">
            <v>8988469</v>
          </cell>
        </row>
        <row r="497">
          <cell r="BZ497">
            <v>51602001</v>
          </cell>
          <cell r="CA497" t="str">
            <v>EQUIPO DE COMPUTACION Y COMUNICACIÓN</v>
          </cell>
          <cell r="CB497">
            <v>7891518</v>
          </cell>
          <cell r="CC497">
            <v>441067</v>
          </cell>
          <cell r="CD497">
            <v>0</v>
          </cell>
          <cell r="CE497">
            <v>8332585</v>
          </cell>
        </row>
        <row r="498">
          <cell r="BZ498">
            <v>51602002</v>
          </cell>
          <cell r="CA498" t="str">
            <v>OTROS</v>
          </cell>
          <cell r="CB498">
            <v>628069</v>
          </cell>
          <cell r="CC498">
            <v>27815</v>
          </cell>
          <cell r="CD498">
            <v>0</v>
          </cell>
          <cell r="CE498">
            <v>655884</v>
          </cell>
        </row>
        <row r="499">
          <cell r="BZ499">
            <v>516030</v>
          </cell>
          <cell r="CA499" t="str">
            <v>EQUIPO DE HOTELES Y RESTAURANT</v>
          </cell>
          <cell r="CB499">
            <v>8559804</v>
          </cell>
          <cell r="CC499">
            <v>778164</v>
          </cell>
          <cell r="CD499">
            <v>0</v>
          </cell>
          <cell r="CE499">
            <v>9337968</v>
          </cell>
        </row>
        <row r="500">
          <cell r="BZ500">
            <v>51603001</v>
          </cell>
          <cell r="CA500" t="str">
            <v xml:space="preserve">MUEBLES Y EQUIPO DE HOTELES   </v>
          </cell>
          <cell r="CB500">
            <v>362692</v>
          </cell>
          <cell r="CC500">
            <v>32972</v>
          </cell>
          <cell r="CD500">
            <v>0</v>
          </cell>
          <cell r="CE500">
            <v>395664</v>
          </cell>
        </row>
        <row r="501">
          <cell r="BZ501">
            <v>51603002</v>
          </cell>
          <cell r="CA501" t="str">
            <v>MAQUINARIA Y EQUIPO ELECTROMECANICO</v>
          </cell>
          <cell r="CB501">
            <v>6189733</v>
          </cell>
          <cell r="CC501">
            <v>562703</v>
          </cell>
          <cell r="CD501">
            <v>0</v>
          </cell>
          <cell r="CE501">
            <v>6752436</v>
          </cell>
        </row>
        <row r="502">
          <cell r="BZ502">
            <v>51603003</v>
          </cell>
          <cell r="CA502" t="str">
            <v>OTROS - MUEBLES Y EQUIPO DE HOTEL</v>
          </cell>
          <cell r="CB502">
            <v>58839</v>
          </cell>
          <cell r="CC502">
            <v>5349</v>
          </cell>
          <cell r="CD502">
            <v>0</v>
          </cell>
          <cell r="CE502">
            <v>64188</v>
          </cell>
        </row>
        <row r="503">
          <cell r="BZ503">
            <v>51603004</v>
          </cell>
          <cell r="CA503" t="str">
            <v>OTROS - MAQUINARIA Y EQUIPO ELECTROMECANICO</v>
          </cell>
          <cell r="CB503">
            <v>1948540</v>
          </cell>
          <cell r="CC503">
            <v>177140</v>
          </cell>
          <cell r="CD503">
            <v>0</v>
          </cell>
          <cell r="CE503">
            <v>2125680</v>
          </cell>
        </row>
        <row r="504">
          <cell r="BZ504">
            <v>5195</v>
          </cell>
          <cell r="CA504" t="str">
            <v xml:space="preserve">DIVERSOS                      </v>
          </cell>
          <cell r="CB504">
            <v>307034226.04000002</v>
          </cell>
          <cell r="CC504">
            <v>5375914.5599999996</v>
          </cell>
          <cell r="CD504">
            <v>0</v>
          </cell>
          <cell r="CE504">
            <v>312410140.60000002</v>
          </cell>
        </row>
        <row r="505">
          <cell r="BZ505">
            <v>519505</v>
          </cell>
          <cell r="CA505" t="str">
            <v xml:space="preserve">COMISIONES (ADMON OPERACIONAL </v>
          </cell>
          <cell r="CB505">
            <v>234778293</v>
          </cell>
          <cell r="CC505">
            <v>0</v>
          </cell>
          <cell r="CD505">
            <v>0</v>
          </cell>
          <cell r="CE505">
            <v>234778293</v>
          </cell>
        </row>
        <row r="506">
          <cell r="BZ506">
            <v>519510</v>
          </cell>
          <cell r="CA506" t="str">
            <v>LIBROS, SUSCCRIP. PERIOD. Y RE</v>
          </cell>
          <cell r="CB506">
            <v>1625546</v>
          </cell>
          <cell r="CC506">
            <v>139181</v>
          </cell>
          <cell r="CD506">
            <v>0</v>
          </cell>
          <cell r="CE506">
            <v>1764727</v>
          </cell>
        </row>
        <row r="507">
          <cell r="BZ507">
            <v>519525</v>
          </cell>
          <cell r="CA507" t="str">
            <v xml:space="preserve">ELEMENTOS DE ASEO             </v>
          </cell>
          <cell r="CB507">
            <v>172866.68</v>
          </cell>
          <cell r="CC507">
            <v>4100</v>
          </cell>
          <cell r="CD507">
            <v>0</v>
          </cell>
          <cell r="CE507">
            <v>176966.68</v>
          </cell>
        </row>
        <row r="508">
          <cell r="BZ508">
            <v>519530</v>
          </cell>
          <cell r="CA508" t="str">
            <v>UTILES DE PAPELERIA Y FOTOCOPI</v>
          </cell>
          <cell r="CB508">
            <v>31938972.890000001</v>
          </cell>
          <cell r="CC508">
            <v>2211547.73</v>
          </cell>
          <cell r="CD508">
            <v>0</v>
          </cell>
          <cell r="CE508">
            <v>34150520.619999997</v>
          </cell>
        </row>
        <row r="509">
          <cell r="BZ509">
            <v>519535</v>
          </cell>
          <cell r="CA509" t="str">
            <v xml:space="preserve">COMBUSTIBLES Y LUBRICANTES    </v>
          </cell>
          <cell r="CB509">
            <v>2776166</v>
          </cell>
          <cell r="CC509">
            <v>223534</v>
          </cell>
          <cell r="CD509">
            <v>0</v>
          </cell>
          <cell r="CE509">
            <v>2999700</v>
          </cell>
        </row>
        <row r="510">
          <cell r="BZ510">
            <v>519545</v>
          </cell>
          <cell r="CA510" t="str">
            <v xml:space="preserve">TAXIS Y BUSES                 </v>
          </cell>
          <cell r="CB510">
            <v>5329006</v>
          </cell>
          <cell r="CC510">
            <v>193100</v>
          </cell>
          <cell r="CD510">
            <v>0</v>
          </cell>
          <cell r="CE510">
            <v>5522106</v>
          </cell>
        </row>
        <row r="511">
          <cell r="BZ511">
            <v>519550</v>
          </cell>
          <cell r="CA511" t="str">
            <v xml:space="preserve">ESTAMPILLAS                   </v>
          </cell>
          <cell r="CB511">
            <v>4463406</v>
          </cell>
          <cell r="CC511">
            <v>37095</v>
          </cell>
          <cell r="CD511">
            <v>0</v>
          </cell>
          <cell r="CE511">
            <v>4500501</v>
          </cell>
        </row>
        <row r="512">
          <cell r="BZ512">
            <v>519565</v>
          </cell>
          <cell r="CA512" t="str">
            <v xml:space="preserve">PARQUEADEROS                  </v>
          </cell>
          <cell r="CB512">
            <v>33400</v>
          </cell>
          <cell r="CC512">
            <v>9800</v>
          </cell>
          <cell r="CD512">
            <v>0</v>
          </cell>
          <cell r="CE512">
            <v>43200</v>
          </cell>
        </row>
        <row r="513">
          <cell r="BZ513">
            <v>519595</v>
          </cell>
          <cell r="CA513" t="str">
            <v xml:space="preserve">OTROS                         </v>
          </cell>
          <cell r="CB513">
            <v>25916569.469999999</v>
          </cell>
          <cell r="CC513">
            <v>2557556.83</v>
          </cell>
          <cell r="CD513">
            <v>0</v>
          </cell>
          <cell r="CE513">
            <v>28474126.300000001</v>
          </cell>
        </row>
        <row r="514">
          <cell r="BZ514">
            <v>51959501</v>
          </cell>
          <cell r="CA514" t="str">
            <v xml:space="preserve">SUMINISTROS VARIOS            </v>
          </cell>
          <cell r="CB514">
            <v>15840915.039999999</v>
          </cell>
          <cell r="CC514">
            <v>1456708.03</v>
          </cell>
          <cell r="CD514">
            <v>0</v>
          </cell>
          <cell r="CE514">
            <v>17297623.07</v>
          </cell>
        </row>
        <row r="515">
          <cell r="BZ515">
            <v>51959504</v>
          </cell>
          <cell r="CA515" t="str">
            <v xml:space="preserve">BOMBILLOS                     </v>
          </cell>
          <cell r="CB515">
            <v>7279330.4900000002</v>
          </cell>
          <cell r="CC515">
            <v>1065354</v>
          </cell>
          <cell r="CD515">
            <v>0</v>
          </cell>
          <cell r="CE515">
            <v>8344684.4900000002</v>
          </cell>
        </row>
        <row r="516">
          <cell r="BZ516">
            <v>51959505</v>
          </cell>
          <cell r="CA516" t="str">
            <v xml:space="preserve">AVISOS Y SENALIZACIONES       </v>
          </cell>
          <cell r="CB516">
            <v>241000</v>
          </cell>
          <cell r="CC516">
            <v>0</v>
          </cell>
          <cell r="CD516">
            <v>0</v>
          </cell>
          <cell r="CE516">
            <v>241000</v>
          </cell>
        </row>
        <row r="517">
          <cell r="BZ517">
            <v>51959506</v>
          </cell>
          <cell r="CA517" t="str">
            <v xml:space="preserve">GASTOS NO DEDUCIBLES          </v>
          </cell>
          <cell r="CB517">
            <v>1218331.07</v>
          </cell>
          <cell r="CC517">
            <v>35494.800000000003</v>
          </cell>
          <cell r="CD517">
            <v>0</v>
          </cell>
          <cell r="CE517">
            <v>1253825.8700000001</v>
          </cell>
        </row>
        <row r="518">
          <cell r="BZ518">
            <v>51959507</v>
          </cell>
          <cell r="CA518" t="str">
            <v xml:space="preserve">MERCANCIA DANADA DADA DE BAJA </v>
          </cell>
          <cell r="CB518">
            <v>1336992.8700000001</v>
          </cell>
          <cell r="CC518">
            <v>0</v>
          </cell>
          <cell r="CD518">
            <v>0</v>
          </cell>
          <cell r="CE518">
            <v>1336992.8700000001</v>
          </cell>
        </row>
        <row r="519">
          <cell r="BZ519">
            <v>5199</v>
          </cell>
          <cell r="CA519" t="str">
            <v xml:space="preserve">PROVISIONES                   </v>
          </cell>
          <cell r="CB519">
            <v>43025339</v>
          </cell>
          <cell r="CC519">
            <v>4016000</v>
          </cell>
          <cell r="CD519">
            <v>24036000</v>
          </cell>
          <cell r="CE519">
            <v>23005339</v>
          </cell>
        </row>
        <row r="520">
          <cell r="BZ520">
            <v>519910</v>
          </cell>
          <cell r="CA520" t="str">
            <v xml:space="preserve">DEUDORES                      </v>
          </cell>
          <cell r="CB520">
            <v>20992339</v>
          </cell>
          <cell r="CC520">
            <v>2013000</v>
          </cell>
          <cell r="CD520">
            <v>0</v>
          </cell>
          <cell r="CE520">
            <v>23005339</v>
          </cell>
        </row>
        <row r="521">
          <cell r="BZ521">
            <v>519995</v>
          </cell>
          <cell r="CA521" t="str">
            <v xml:space="preserve">OTROS ACTIVOS                 </v>
          </cell>
          <cell r="CB521">
            <v>22033000</v>
          </cell>
          <cell r="CC521">
            <v>2003000</v>
          </cell>
          <cell r="CD521">
            <v>24036000</v>
          </cell>
          <cell r="CE521">
            <v>0</v>
          </cell>
        </row>
        <row r="522">
          <cell r="BZ522">
            <v>51999508</v>
          </cell>
          <cell r="CA522" t="str">
            <v xml:space="preserve">UNIFORMES                     </v>
          </cell>
          <cell r="CB522">
            <v>22033000</v>
          </cell>
          <cell r="CC522">
            <v>2003000</v>
          </cell>
          <cell r="CD522">
            <v>24036000</v>
          </cell>
          <cell r="CE522">
            <v>0</v>
          </cell>
        </row>
        <row r="523">
          <cell r="BZ523">
            <v>52</v>
          </cell>
          <cell r="CA523" t="str">
            <v>GASTOS OPERACIONALES DE VENTAS</v>
          </cell>
          <cell r="CB523">
            <v>1648687372.1199999</v>
          </cell>
          <cell r="CC523">
            <v>287438164.52999997</v>
          </cell>
          <cell r="CD523">
            <v>226866705.66</v>
          </cell>
          <cell r="CE523">
            <v>1709258830.99</v>
          </cell>
        </row>
        <row r="524">
          <cell r="BZ524">
            <v>5205</v>
          </cell>
          <cell r="CA524" t="str">
            <v xml:space="preserve">GASTOS DEL PERSONAL           </v>
          </cell>
          <cell r="CB524">
            <v>925523948.23000002</v>
          </cell>
          <cell r="CC524">
            <v>99150765</v>
          </cell>
          <cell r="CD524">
            <v>38054967</v>
          </cell>
          <cell r="CE524">
            <v>986619746.23000002</v>
          </cell>
        </row>
        <row r="525">
          <cell r="BZ525">
            <v>520503</v>
          </cell>
          <cell r="CA525" t="str">
            <v xml:space="preserve">SALARIO INTEGRAL              </v>
          </cell>
          <cell r="CB525">
            <v>66979033</v>
          </cell>
          <cell r="CC525">
            <v>4135041</v>
          </cell>
          <cell r="CD525">
            <v>905000</v>
          </cell>
          <cell r="CE525">
            <v>70209074</v>
          </cell>
        </row>
        <row r="526">
          <cell r="BZ526">
            <v>520506</v>
          </cell>
          <cell r="CA526" t="str">
            <v xml:space="preserve">SUELDOS                       </v>
          </cell>
          <cell r="CB526">
            <v>437714366</v>
          </cell>
          <cell r="CC526">
            <v>37061633</v>
          </cell>
          <cell r="CD526">
            <v>0</v>
          </cell>
          <cell r="CE526">
            <v>474775999</v>
          </cell>
        </row>
        <row r="527">
          <cell r="BZ527">
            <v>520515</v>
          </cell>
          <cell r="CA527" t="str">
            <v>HORAS EXTRAS</v>
          </cell>
          <cell r="CB527">
            <v>13141877</v>
          </cell>
          <cell r="CC527">
            <v>1335923</v>
          </cell>
          <cell r="CD527">
            <v>0</v>
          </cell>
          <cell r="CE527">
            <v>14477800</v>
          </cell>
        </row>
        <row r="528">
          <cell r="BZ528">
            <v>520516</v>
          </cell>
          <cell r="CA528" t="str">
            <v>RECARGOS</v>
          </cell>
          <cell r="CB528">
            <v>9480995</v>
          </cell>
          <cell r="CC528">
            <v>867267</v>
          </cell>
          <cell r="CD528">
            <v>0</v>
          </cell>
          <cell r="CE528">
            <v>10348262</v>
          </cell>
        </row>
        <row r="529">
          <cell r="BZ529">
            <v>520517</v>
          </cell>
          <cell r="CA529" t="str">
            <v>DOMINICALES Y FESTIVOS</v>
          </cell>
          <cell r="CB529">
            <v>31016131</v>
          </cell>
          <cell r="CC529">
            <v>3087472</v>
          </cell>
          <cell r="CD529">
            <v>0</v>
          </cell>
          <cell r="CE529">
            <v>34103603</v>
          </cell>
        </row>
        <row r="530">
          <cell r="BZ530">
            <v>520524</v>
          </cell>
          <cell r="CA530" t="str">
            <v xml:space="preserve">INCAPACIDADES                 </v>
          </cell>
          <cell r="CB530">
            <v>2819599</v>
          </cell>
          <cell r="CC530">
            <v>1257167</v>
          </cell>
          <cell r="CD530">
            <v>0</v>
          </cell>
          <cell r="CE530">
            <v>4076766</v>
          </cell>
        </row>
        <row r="531">
          <cell r="BZ531">
            <v>520527</v>
          </cell>
          <cell r="CA531" t="str">
            <v>SUBSIDIO DE TRANSPORTE</v>
          </cell>
          <cell r="CB531">
            <v>22003908</v>
          </cell>
          <cell r="CC531">
            <v>1879810</v>
          </cell>
          <cell r="CD531">
            <v>0</v>
          </cell>
          <cell r="CE531">
            <v>23883718</v>
          </cell>
        </row>
        <row r="532">
          <cell r="BZ532">
            <v>520530</v>
          </cell>
          <cell r="CA532" t="str">
            <v xml:space="preserve">CESANTIAS                     </v>
          </cell>
          <cell r="CB532">
            <v>59842431</v>
          </cell>
          <cell r="CC532">
            <v>5249428</v>
          </cell>
          <cell r="CD532">
            <v>15809598</v>
          </cell>
          <cell r="CE532">
            <v>49282261</v>
          </cell>
        </row>
        <row r="533">
          <cell r="BZ533">
            <v>520533</v>
          </cell>
          <cell r="CA533" t="str">
            <v xml:space="preserve">INTERESES DE CESANTIAS        </v>
          </cell>
          <cell r="CB533">
            <v>8548921</v>
          </cell>
          <cell r="CC533">
            <v>749919</v>
          </cell>
          <cell r="CD533">
            <v>3413348</v>
          </cell>
          <cell r="CE533">
            <v>5885492</v>
          </cell>
        </row>
        <row r="534">
          <cell r="BZ534">
            <v>520536</v>
          </cell>
          <cell r="CA534" t="str">
            <v xml:space="preserve">PRIMA DE SERVICIOS            </v>
          </cell>
          <cell r="CB534">
            <v>59842431</v>
          </cell>
          <cell r="CC534">
            <v>5249428</v>
          </cell>
          <cell r="CD534">
            <v>15670050</v>
          </cell>
          <cell r="CE534">
            <v>49421809</v>
          </cell>
        </row>
        <row r="535">
          <cell r="BZ535">
            <v>520539</v>
          </cell>
          <cell r="CA535" t="str">
            <v xml:space="preserve">VACACIONES                    </v>
          </cell>
          <cell r="CB535">
            <v>31346037</v>
          </cell>
          <cell r="CC535">
            <v>3411813</v>
          </cell>
          <cell r="CD535">
            <v>2256971</v>
          </cell>
          <cell r="CE535">
            <v>32500879</v>
          </cell>
        </row>
        <row r="536">
          <cell r="BZ536">
            <v>520545</v>
          </cell>
          <cell r="CA536" t="str">
            <v xml:space="preserve">AUXILIOS                      </v>
          </cell>
          <cell r="CB536">
            <v>360000</v>
          </cell>
          <cell r="CC536">
            <v>120000</v>
          </cell>
          <cell r="CD536">
            <v>0</v>
          </cell>
          <cell r="CE536">
            <v>480000</v>
          </cell>
        </row>
        <row r="537">
          <cell r="BZ537">
            <v>52054501</v>
          </cell>
          <cell r="CA537" t="str">
            <v xml:space="preserve">DE MATERNIDAD                 </v>
          </cell>
          <cell r="CB537">
            <v>0</v>
          </cell>
          <cell r="CC537">
            <v>120000</v>
          </cell>
          <cell r="CD537">
            <v>0</v>
          </cell>
          <cell r="CE537">
            <v>120000</v>
          </cell>
        </row>
        <row r="538">
          <cell r="BZ538">
            <v>52054503</v>
          </cell>
          <cell r="CA538" t="str">
            <v xml:space="preserve">DE DEFUNCION                  </v>
          </cell>
          <cell r="CB538">
            <v>360000</v>
          </cell>
          <cell r="CC538">
            <v>0</v>
          </cell>
          <cell r="CD538">
            <v>0</v>
          </cell>
          <cell r="CE538">
            <v>360000</v>
          </cell>
        </row>
        <row r="539">
          <cell r="BZ539">
            <v>520548</v>
          </cell>
          <cell r="CA539" t="str">
            <v xml:space="preserve">BONIFICACIONES                </v>
          </cell>
          <cell r="CB539">
            <v>7788000</v>
          </cell>
          <cell r="CC539">
            <v>4308000</v>
          </cell>
          <cell r="CD539">
            <v>0</v>
          </cell>
          <cell r="CE539">
            <v>12096000</v>
          </cell>
        </row>
        <row r="540">
          <cell r="BZ540">
            <v>520551</v>
          </cell>
          <cell r="CA540" t="str">
            <v>DOTACION Y SUMINISTROS A TRABA</v>
          </cell>
          <cell r="CB540">
            <v>0</v>
          </cell>
          <cell r="CC540">
            <v>14559248</v>
          </cell>
          <cell r="CD540">
            <v>0</v>
          </cell>
          <cell r="CE540">
            <v>14559248</v>
          </cell>
        </row>
        <row r="541">
          <cell r="BZ541">
            <v>520568</v>
          </cell>
          <cell r="CA541" t="str">
            <v xml:space="preserve">APORTES A A.R.P               </v>
          </cell>
          <cell r="CB541">
            <v>4902819</v>
          </cell>
          <cell r="CC541">
            <v>394675</v>
          </cell>
          <cell r="CD541">
            <v>0</v>
          </cell>
          <cell r="CE541">
            <v>5297494</v>
          </cell>
        </row>
        <row r="542">
          <cell r="BZ542">
            <v>520569</v>
          </cell>
          <cell r="CA542" t="str">
            <v xml:space="preserve">APORTES A E.P.S               </v>
          </cell>
          <cell r="CB542">
            <v>48515807</v>
          </cell>
          <cell r="CC542">
            <v>4380481</v>
          </cell>
          <cell r="CD542">
            <v>0</v>
          </cell>
          <cell r="CE542">
            <v>52896288</v>
          </cell>
        </row>
        <row r="543">
          <cell r="BZ543">
            <v>520570</v>
          </cell>
          <cell r="CA543" t="str">
            <v xml:space="preserve">APORTES A FONDOS DE PENSIONES </v>
          </cell>
          <cell r="CB543">
            <v>68446399</v>
          </cell>
          <cell r="CC543">
            <v>6184323</v>
          </cell>
          <cell r="CD543">
            <v>0</v>
          </cell>
          <cell r="CE543">
            <v>74630722</v>
          </cell>
        </row>
        <row r="544">
          <cell r="BZ544">
            <v>520572</v>
          </cell>
          <cell r="CA544" t="str">
            <v xml:space="preserve">APORTES A CAJAS COMPES. FLIAR </v>
          </cell>
          <cell r="CB544">
            <v>22412785</v>
          </cell>
          <cell r="CC544">
            <v>2079351</v>
          </cell>
          <cell r="CD544">
            <v>0</v>
          </cell>
          <cell r="CE544">
            <v>24492136</v>
          </cell>
        </row>
        <row r="545">
          <cell r="BZ545">
            <v>520575</v>
          </cell>
          <cell r="CA545" t="str">
            <v xml:space="preserve">APORTES A I.C.B.F.            </v>
          </cell>
          <cell r="CB545">
            <v>16809587</v>
          </cell>
          <cell r="CC545">
            <v>1559512</v>
          </cell>
          <cell r="CD545">
            <v>0</v>
          </cell>
          <cell r="CE545">
            <v>18369099</v>
          </cell>
        </row>
        <row r="546">
          <cell r="BZ546">
            <v>520578</v>
          </cell>
          <cell r="CA546" t="str">
            <v xml:space="preserve">SENA                          </v>
          </cell>
          <cell r="CB546">
            <v>11206385</v>
          </cell>
          <cell r="CC546">
            <v>1039674</v>
          </cell>
          <cell r="CD546">
            <v>0</v>
          </cell>
          <cell r="CE546">
            <v>12246059</v>
          </cell>
        </row>
        <row r="547">
          <cell r="BZ547">
            <v>52057801</v>
          </cell>
          <cell r="CA547" t="str">
            <v xml:space="preserve">APORTES AL SENA               </v>
          </cell>
          <cell r="CB547">
            <v>11206385</v>
          </cell>
          <cell r="CC547">
            <v>1039674</v>
          </cell>
          <cell r="CD547">
            <v>0</v>
          </cell>
          <cell r="CE547">
            <v>12246059</v>
          </cell>
        </row>
        <row r="548">
          <cell r="BZ548">
            <v>520584</v>
          </cell>
          <cell r="CA548" t="str">
            <v xml:space="preserve">GASTOS MEDICOS Y DROGAS       </v>
          </cell>
          <cell r="CB548">
            <v>2346437.23</v>
          </cell>
          <cell r="CC548">
            <v>240600</v>
          </cell>
          <cell r="CD548">
            <v>0</v>
          </cell>
          <cell r="CE548">
            <v>2587037.23</v>
          </cell>
        </row>
        <row r="549">
          <cell r="BZ549">
            <v>5220</v>
          </cell>
          <cell r="CA549" t="str">
            <v xml:space="preserve">ARRENDAMIENTOS                </v>
          </cell>
          <cell r="CB549">
            <v>162328036</v>
          </cell>
          <cell r="CC549">
            <v>10591116</v>
          </cell>
          <cell r="CD549">
            <v>0</v>
          </cell>
          <cell r="CE549">
            <v>172919152</v>
          </cell>
        </row>
        <row r="550">
          <cell r="BZ550">
            <v>522035</v>
          </cell>
          <cell r="CA550" t="str">
            <v>EQUIPO DE HOTELES Y RESTAURANT</v>
          </cell>
          <cell r="CB550">
            <v>162328036</v>
          </cell>
          <cell r="CC550">
            <v>10591116</v>
          </cell>
          <cell r="CD550">
            <v>0</v>
          </cell>
          <cell r="CE550">
            <v>172919152</v>
          </cell>
        </row>
        <row r="551">
          <cell r="BZ551">
            <v>5225</v>
          </cell>
          <cell r="CA551" t="str">
            <v xml:space="preserve">CONTRIBUCIONES Y AFILIACIONES </v>
          </cell>
          <cell r="CB551">
            <v>8214734</v>
          </cell>
          <cell r="CC551">
            <v>747440</v>
          </cell>
          <cell r="CD551">
            <v>0</v>
          </cell>
          <cell r="CE551">
            <v>8962174</v>
          </cell>
        </row>
        <row r="552">
          <cell r="BZ552">
            <v>522510</v>
          </cell>
          <cell r="CA552" t="str">
            <v xml:space="preserve">AFILIACIONES Y SOSTENIMIENTO  </v>
          </cell>
          <cell r="CB552">
            <v>8214734</v>
          </cell>
          <cell r="CC552">
            <v>747440</v>
          </cell>
          <cell r="CD552">
            <v>0</v>
          </cell>
          <cell r="CE552">
            <v>8962174</v>
          </cell>
        </row>
        <row r="553">
          <cell r="BZ553">
            <v>5235</v>
          </cell>
          <cell r="CA553" t="str">
            <v xml:space="preserve">SERVICIOS                     </v>
          </cell>
          <cell r="CB553">
            <v>89264795.010000005</v>
          </cell>
          <cell r="CC553">
            <v>29783156.66</v>
          </cell>
          <cell r="CD553">
            <v>18969057.66</v>
          </cell>
          <cell r="CE553">
            <v>100078894.01000001</v>
          </cell>
        </row>
        <row r="554">
          <cell r="BZ554">
            <v>523535</v>
          </cell>
          <cell r="CA554" t="str">
            <v>TELEFONOS</v>
          </cell>
          <cell r="CB554">
            <v>1475426</v>
          </cell>
          <cell r="CC554">
            <v>77592</v>
          </cell>
          <cell r="CD554">
            <v>0</v>
          </cell>
          <cell r="CE554">
            <v>1553018</v>
          </cell>
        </row>
        <row r="555">
          <cell r="BZ555">
            <v>52353501</v>
          </cell>
          <cell r="CA555" t="str">
            <v>INTERNET</v>
          </cell>
          <cell r="CB555">
            <v>727690</v>
          </cell>
          <cell r="CC555">
            <v>0</v>
          </cell>
          <cell r="CD555">
            <v>0</v>
          </cell>
          <cell r="CE555">
            <v>727690</v>
          </cell>
        </row>
        <row r="556">
          <cell r="BZ556">
            <v>52353502</v>
          </cell>
          <cell r="CA556" t="str">
            <v>TELEFONO LOCAL</v>
          </cell>
          <cell r="CB556">
            <v>747736</v>
          </cell>
          <cell r="CC556">
            <v>77592</v>
          </cell>
          <cell r="CD556">
            <v>0</v>
          </cell>
          <cell r="CE556">
            <v>825328</v>
          </cell>
        </row>
        <row r="557">
          <cell r="BZ557">
            <v>523550</v>
          </cell>
          <cell r="CA557" t="str">
            <v xml:space="preserve">TRANSPORTE FLETES Y ACARREOS  </v>
          </cell>
          <cell r="CB557">
            <v>9303800</v>
          </cell>
          <cell r="CC557">
            <v>280000</v>
          </cell>
          <cell r="CD557">
            <v>0</v>
          </cell>
          <cell r="CE557">
            <v>9583800</v>
          </cell>
        </row>
        <row r="558">
          <cell r="BZ558">
            <v>523560</v>
          </cell>
          <cell r="CA558" t="str">
            <v xml:space="preserve">PUBLI. PROPA. Y PROMOCION     </v>
          </cell>
          <cell r="CB558">
            <v>71976869.010000005</v>
          </cell>
          <cell r="CC558">
            <v>19777807</v>
          </cell>
          <cell r="CD558">
            <v>10000000</v>
          </cell>
          <cell r="CE558">
            <v>81754676.010000005</v>
          </cell>
        </row>
        <row r="559">
          <cell r="BZ559">
            <v>523595</v>
          </cell>
          <cell r="CA559" t="str">
            <v xml:space="preserve">OTROS                         </v>
          </cell>
          <cell r="CB559">
            <v>6508700</v>
          </cell>
          <cell r="CC559">
            <v>9647757.6600000001</v>
          </cell>
          <cell r="CD559">
            <v>8969057.6600000001</v>
          </cell>
          <cell r="CE559">
            <v>7187400</v>
          </cell>
        </row>
        <row r="560">
          <cell r="BZ560">
            <v>52359502</v>
          </cell>
          <cell r="CA560" t="str">
            <v xml:space="preserve">LAVANDERIA                    </v>
          </cell>
          <cell r="CB560">
            <v>0</v>
          </cell>
          <cell r="CC560">
            <v>8969057.6600000001</v>
          </cell>
          <cell r="CD560">
            <v>8969057.6600000001</v>
          </cell>
          <cell r="CE560">
            <v>0</v>
          </cell>
        </row>
        <row r="561">
          <cell r="BZ561">
            <v>52359503</v>
          </cell>
          <cell r="CA561" t="str">
            <v xml:space="preserve">SERVICIOS MEDICOS             </v>
          </cell>
          <cell r="CB561">
            <v>5815700</v>
          </cell>
          <cell r="CC561">
            <v>528700</v>
          </cell>
          <cell r="CD561">
            <v>0</v>
          </cell>
          <cell r="CE561">
            <v>6344400</v>
          </cell>
        </row>
        <row r="562">
          <cell r="BZ562">
            <v>52359505</v>
          </cell>
          <cell r="CA562" t="str">
            <v>FOTOGRAFIAS Y POSTALES</v>
          </cell>
          <cell r="CB562">
            <v>693000</v>
          </cell>
          <cell r="CC562">
            <v>150000</v>
          </cell>
          <cell r="CD562">
            <v>0</v>
          </cell>
          <cell r="CE562">
            <v>843000</v>
          </cell>
        </row>
        <row r="563">
          <cell r="BZ563">
            <v>5265</v>
          </cell>
          <cell r="CA563" t="str">
            <v xml:space="preserve">AMORTIZACIONES                </v>
          </cell>
          <cell r="CB563">
            <v>0</v>
          </cell>
          <cell r="CC563">
            <v>94202639</v>
          </cell>
          <cell r="CD563">
            <v>0</v>
          </cell>
          <cell r="CE563">
            <v>94202639</v>
          </cell>
        </row>
        <row r="564">
          <cell r="BZ564">
            <v>526515</v>
          </cell>
          <cell r="CA564" t="str">
            <v xml:space="preserve">CARGOS DIFERIDOS              </v>
          </cell>
          <cell r="CB564">
            <v>0</v>
          </cell>
          <cell r="CC564">
            <v>94202639</v>
          </cell>
          <cell r="CD564">
            <v>0</v>
          </cell>
          <cell r="CE564">
            <v>94202639</v>
          </cell>
        </row>
        <row r="565">
          <cell r="BZ565">
            <v>52651501</v>
          </cell>
          <cell r="CA565" t="str">
            <v>ELEMENTOS DE ROPERIA Y LENCERI</v>
          </cell>
          <cell r="CB565">
            <v>0</v>
          </cell>
          <cell r="CC565">
            <v>71394500</v>
          </cell>
          <cell r="CD565">
            <v>0</v>
          </cell>
          <cell r="CE565">
            <v>71394500</v>
          </cell>
        </row>
        <row r="566">
          <cell r="BZ566">
            <v>52651502</v>
          </cell>
          <cell r="CA566" t="str">
            <v xml:space="preserve">LOZA Y CRISTALERIA            </v>
          </cell>
          <cell r="CB566">
            <v>0</v>
          </cell>
          <cell r="CC566">
            <v>52000</v>
          </cell>
          <cell r="CD566">
            <v>0</v>
          </cell>
          <cell r="CE566">
            <v>52000</v>
          </cell>
        </row>
        <row r="567">
          <cell r="BZ567">
            <v>52651506</v>
          </cell>
          <cell r="CA567" t="str">
            <v xml:space="preserve">IMPLEMENTOS DE HABITACION     </v>
          </cell>
          <cell r="CB567">
            <v>0</v>
          </cell>
          <cell r="CC567">
            <v>22756139</v>
          </cell>
          <cell r="CD567">
            <v>0</v>
          </cell>
          <cell r="CE567">
            <v>22756139</v>
          </cell>
        </row>
        <row r="568">
          <cell r="BZ568">
            <v>5295</v>
          </cell>
          <cell r="CA568" t="str">
            <v xml:space="preserve">DIVERSOS                      </v>
          </cell>
          <cell r="CB568">
            <v>309575372.88</v>
          </cell>
          <cell r="CC568">
            <v>39688052.869999997</v>
          </cell>
          <cell r="CD568">
            <v>2787200</v>
          </cell>
          <cell r="CE568">
            <v>346476225.75</v>
          </cell>
        </row>
        <row r="569">
          <cell r="BZ569">
            <v>529505</v>
          </cell>
          <cell r="CA569" t="str">
            <v xml:space="preserve">COMISIONES (POR VTA)          </v>
          </cell>
          <cell r="CB569">
            <v>112186837.63</v>
          </cell>
          <cell r="CC569">
            <v>20201064.449999999</v>
          </cell>
          <cell r="CD569">
            <v>2787200</v>
          </cell>
          <cell r="CE569">
            <v>129600702.08</v>
          </cell>
        </row>
        <row r="570">
          <cell r="BZ570">
            <v>529510</v>
          </cell>
          <cell r="CA570" t="str">
            <v>LIBROS, SUSCRIPC. PERIOD.Y REV</v>
          </cell>
          <cell r="CB570">
            <v>11064342</v>
          </cell>
          <cell r="CC570">
            <v>961658</v>
          </cell>
          <cell r="CD570">
            <v>0</v>
          </cell>
          <cell r="CE570">
            <v>12026000</v>
          </cell>
        </row>
        <row r="571">
          <cell r="BZ571">
            <v>529515</v>
          </cell>
          <cell r="CA571" t="str">
            <v xml:space="preserve">MUSICA AMBIENTAL              </v>
          </cell>
          <cell r="CB571">
            <v>7000945</v>
          </cell>
          <cell r="CC571">
            <v>647664</v>
          </cell>
          <cell r="CD571">
            <v>0</v>
          </cell>
          <cell r="CE571">
            <v>7648609</v>
          </cell>
        </row>
        <row r="572">
          <cell r="BZ572">
            <v>529525</v>
          </cell>
          <cell r="CA572" t="str">
            <v xml:space="preserve">ELEMENTOS DE ASEO             </v>
          </cell>
          <cell r="CB572">
            <v>30579327.800000001</v>
          </cell>
          <cell r="CC572">
            <v>2616332.79</v>
          </cell>
          <cell r="CD572">
            <v>0</v>
          </cell>
          <cell r="CE572">
            <v>33195660.59</v>
          </cell>
        </row>
        <row r="573">
          <cell r="BZ573">
            <v>529530</v>
          </cell>
          <cell r="CA573" t="str">
            <v xml:space="preserve">UTILES PAPELERIA Y FOTOCOPIAS </v>
          </cell>
          <cell r="CB573">
            <v>19420402.640000001</v>
          </cell>
          <cell r="CC573">
            <v>1277933.3700000001</v>
          </cell>
          <cell r="CD573">
            <v>0</v>
          </cell>
          <cell r="CE573">
            <v>20698336.010000002</v>
          </cell>
        </row>
        <row r="574">
          <cell r="BZ574">
            <v>529535</v>
          </cell>
          <cell r="CA574" t="str">
            <v xml:space="preserve">COMBUSTIBLES Y LUBRICANTES    </v>
          </cell>
          <cell r="CB574">
            <v>728351</v>
          </cell>
          <cell r="CC574">
            <v>20000</v>
          </cell>
          <cell r="CD574">
            <v>0</v>
          </cell>
          <cell r="CE574">
            <v>748351</v>
          </cell>
        </row>
        <row r="575">
          <cell r="BZ575">
            <v>529545</v>
          </cell>
          <cell r="CA575" t="str">
            <v xml:space="preserve">TAXIS Y BUSES                 </v>
          </cell>
          <cell r="CB575">
            <v>4141700</v>
          </cell>
          <cell r="CC575">
            <v>346800</v>
          </cell>
          <cell r="CD575">
            <v>0</v>
          </cell>
          <cell r="CE575">
            <v>4488500</v>
          </cell>
        </row>
        <row r="576">
          <cell r="BZ576">
            <v>529565</v>
          </cell>
          <cell r="CA576" t="str">
            <v xml:space="preserve">PARQUEADEROS                  </v>
          </cell>
          <cell r="CB576">
            <v>116900</v>
          </cell>
          <cell r="CC576">
            <v>12200</v>
          </cell>
          <cell r="CD576">
            <v>0</v>
          </cell>
          <cell r="CE576">
            <v>129100</v>
          </cell>
        </row>
        <row r="577">
          <cell r="BZ577">
            <v>529595</v>
          </cell>
          <cell r="CA577" t="str">
            <v xml:space="preserve">OTROS                         </v>
          </cell>
          <cell r="CB577">
            <v>124336566.81</v>
          </cell>
          <cell r="CC577">
            <v>13604400.26</v>
          </cell>
          <cell r="CD577">
            <v>0</v>
          </cell>
          <cell r="CE577">
            <v>137940967.06999999</v>
          </cell>
        </row>
        <row r="578">
          <cell r="BZ578">
            <v>52959501</v>
          </cell>
          <cell r="CA578" t="str">
            <v xml:space="preserve">SUMINISTROS VARIOS            </v>
          </cell>
          <cell r="CB578">
            <v>2861849.98</v>
          </cell>
          <cell r="CC578">
            <v>208363.5</v>
          </cell>
          <cell r="CD578">
            <v>0</v>
          </cell>
          <cell r="CE578">
            <v>3070213.48</v>
          </cell>
        </row>
        <row r="579">
          <cell r="BZ579">
            <v>52959502</v>
          </cell>
          <cell r="CA579" t="str">
            <v xml:space="preserve">DECORACIONES                  </v>
          </cell>
          <cell r="CB579">
            <v>26225240</v>
          </cell>
          <cell r="CC579">
            <v>3689761</v>
          </cell>
          <cell r="CD579">
            <v>0</v>
          </cell>
          <cell r="CE579">
            <v>29915001</v>
          </cell>
        </row>
        <row r="580">
          <cell r="BZ580">
            <v>52959503</v>
          </cell>
          <cell r="CA580" t="str">
            <v xml:space="preserve">MUSICA Y VARIEDADES           </v>
          </cell>
          <cell r="CB580">
            <v>3809607</v>
          </cell>
          <cell r="CC580">
            <v>0</v>
          </cell>
          <cell r="CD580">
            <v>0</v>
          </cell>
          <cell r="CE580">
            <v>3809607</v>
          </cell>
        </row>
        <row r="581">
          <cell r="BZ581">
            <v>52959504</v>
          </cell>
          <cell r="CA581" t="str">
            <v xml:space="preserve">SUMINISTROS A HUESPEDES       </v>
          </cell>
          <cell r="CB581">
            <v>84324670.829999998</v>
          </cell>
          <cell r="CC581">
            <v>8159032.7599999998</v>
          </cell>
          <cell r="CD581">
            <v>0</v>
          </cell>
          <cell r="CE581">
            <v>92483703.590000004</v>
          </cell>
        </row>
        <row r="582">
          <cell r="BZ582">
            <v>52959505</v>
          </cell>
          <cell r="CA582" t="str">
            <v xml:space="preserve">ATENCIONES                    </v>
          </cell>
          <cell r="CB582">
            <v>4668210</v>
          </cell>
          <cell r="CC582">
            <v>1547243</v>
          </cell>
          <cell r="CD582">
            <v>0</v>
          </cell>
          <cell r="CE582">
            <v>6215453</v>
          </cell>
        </row>
        <row r="583">
          <cell r="BZ583">
            <v>52959506</v>
          </cell>
          <cell r="CA583" t="str">
            <v xml:space="preserve">UTENSILIOS DE COCINA          </v>
          </cell>
          <cell r="CB583">
            <v>40874</v>
          </cell>
          <cell r="CC583">
            <v>0</v>
          </cell>
          <cell r="CD583">
            <v>0</v>
          </cell>
          <cell r="CE583">
            <v>40874</v>
          </cell>
        </row>
        <row r="584">
          <cell r="BZ584">
            <v>52959507</v>
          </cell>
          <cell r="CA584" t="str">
            <v xml:space="preserve">JABONES Y DETERGENTES         </v>
          </cell>
          <cell r="CB584">
            <v>263550</v>
          </cell>
          <cell r="CC584">
            <v>0</v>
          </cell>
          <cell r="CD584">
            <v>0</v>
          </cell>
          <cell r="CE584">
            <v>263550</v>
          </cell>
        </row>
        <row r="585">
          <cell r="BZ585">
            <v>52959515</v>
          </cell>
          <cell r="CA585" t="str">
            <v>ALOJAMIENTO POR ALTA OCUPACION</v>
          </cell>
          <cell r="CB585">
            <v>2142565</v>
          </cell>
          <cell r="CC585">
            <v>0</v>
          </cell>
          <cell r="CD585">
            <v>0</v>
          </cell>
          <cell r="CE585">
            <v>2142565</v>
          </cell>
        </row>
        <row r="586">
          <cell r="BZ586">
            <v>5299</v>
          </cell>
          <cell r="CA586" t="str">
            <v xml:space="preserve">PROVISIONES                   </v>
          </cell>
          <cell r="CB586">
            <v>153780486</v>
          </cell>
          <cell r="CC586">
            <v>13274995</v>
          </cell>
          <cell r="CD586">
            <v>167055481</v>
          </cell>
          <cell r="CE586">
            <v>0</v>
          </cell>
        </row>
        <row r="587">
          <cell r="BZ587">
            <v>529995</v>
          </cell>
          <cell r="CA587" t="str">
            <v xml:space="preserve">OTROS ACTIVOS                 </v>
          </cell>
          <cell r="CB587">
            <v>153780486</v>
          </cell>
          <cell r="CC587">
            <v>13274995</v>
          </cell>
          <cell r="CD587">
            <v>167055481</v>
          </cell>
          <cell r="CE587">
            <v>0</v>
          </cell>
        </row>
        <row r="588">
          <cell r="BZ588">
            <v>52999501</v>
          </cell>
          <cell r="CA588" t="str">
            <v xml:space="preserve">LENCERIA                      </v>
          </cell>
          <cell r="CB588">
            <v>60822551</v>
          </cell>
          <cell r="CC588">
            <v>5201393</v>
          </cell>
          <cell r="CD588">
            <v>66023944</v>
          </cell>
          <cell r="CE588">
            <v>0</v>
          </cell>
        </row>
        <row r="589">
          <cell r="BZ589">
            <v>52999502</v>
          </cell>
          <cell r="CA589" t="str">
            <v xml:space="preserve">LOZA Y CRISTALERIA            </v>
          </cell>
          <cell r="CB589">
            <v>9123384</v>
          </cell>
          <cell r="CC589">
            <v>780209</v>
          </cell>
          <cell r="CD589">
            <v>9903593</v>
          </cell>
          <cell r="CE589">
            <v>0</v>
          </cell>
        </row>
        <row r="590">
          <cell r="BZ590">
            <v>52999506</v>
          </cell>
          <cell r="CA590" t="str">
            <v xml:space="preserve">IMPLEMENTOS HABITACION        </v>
          </cell>
          <cell r="CB590">
            <v>60822551</v>
          </cell>
          <cell r="CC590">
            <v>5201393</v>
          </cell>
          <cell r="CD590">
            <v>66023944</v>
          </cell>
          <cell r="CE590">
            <v>0</v>
          </cell>
        </row>
        <row r="591">
          <cell r="BZ591">
            <v>52999508</v>
          </cell>
          <cell r="CA591" t="str">
            <v xml:space="preserve">UNIFORMES                     </v>
          </cell>
          <cell r="CB591">
            <v>23012000</v>
          </cell>
          <cell r="CC591">
            <v>2092000</v>
          </cell>
          <cell r="CD591">
            <v>25104000</v>
          </cell>
          <cell r="CE591">
            <v>0</v>
          </cell>
        </row>
        <row r="592">
          <cell r="BZ592">
            <v>53</v>
          </cell>
          <cell r="CA592" t="str">
            <v xml:space="preserve">GASTOS NO OPERACIONALES       </v>
          </cell>
          <cell r="CB592">
            <v>107137438.70999999</v>
          </cell>
          <cell r="CC592">
            <v>13574078.01</v>
          </cell>
          <cell r="CD592">
            <v>0</v>
          </cell>
          <cell r="CE592">
            <v>120711516.72</v>
          </cell>
        </row>
        <row r="593">
          <cell r="BZ593">
            <v>5305</v>
          </cell>
          <cell r="CA593" t="str">
            <v xml:space="preserve">FINANCIEROS                   </v>
          </cell>
          <cell r="CB593">
            <v>105862280.20999999</v>
          </cell>
          <cell r="CC593">
            <v>12324078.01</v>
          </cell>
          <cell r="CD593">
            <v>0</v>
          </cell>
          <cell r="CE593">
            <v>118186358.22</v>
          </cell>
        </row>
        <row r="594">
          <cell r="BZ594">
            <v>530505</v>
          </cell>
          <cell r="CA594" t="str">
            <v xml:space="preserve">GASTOS BANCARIOS              </v>
          </cell>
          <cell r="CB594">
            <v>9191574.0899999999</v>
          </cell>
          <cell r="CC594">
            <v>1618805.38</v>
          </cell>
          <cell r="CD594">
            <v>0</v>
          </cell>
          <cell r="CE594">
            <v>10810379.470000001</v>
          </cell>
        </row>
        <row r="595">
          <cell r="BZ595">
            <v>530515</v>
          </cell>
          <cell r="CA595" t="str">
            <v>COMISIONES TARJETAS DE CREDITO</v>
          </cell>
          <cell r="CB595">
            <v>93323458.120000005</v>
          </cell>
          <cell r="CC595">
            <v>10628512.630000001</v>
          </cell>
          <cell r="CD595">
            <v>0</v>
          </cell>
          <cell r="CE595">
            <v>103951970.75</v>
          </cell>
        </row>
        <row r="596">
          <cell r="BZ596">
            <v>530520</v>
          </cell>
          <cell r="CA596" t="str">
            <v xml:space="preserve">INTERESES                     </v>
          </cell>
          <cell r="CB596">
            <v>3347248</v>
          </cell>
          <cell r="CC596">
            <v>76760</v>
          </cell>
          <cell r="CD596">
            <v>0</v>
          </cell>
          <cell r="CE596">
            <v>3424008</v>
          </cell>
        </row>
        <row r="597">
          <cell r="BZ597">
            <v>5315</v>
          </cell>
          <cell r="CA597" t="str">
            <v xml:space="preserve">GASTOS EXTRAORDINARIOS        </v>
          </cell>
          <cell r="CB597">
            <v>504158.5</v>
          </cell>
          <cell r="CC597">
            <v>0</v>
          </cell>
          <cell r="CD597">
            <v>0</v>
          </cell>
          <cell r="CE597">
            <v>504158.5</v>
          </cell>
        </row>
        <row r="598">
          <cell r="BZ598">
            <v>531520</v>
          </cell>
          <cell r="CA598" t="str">
            <v xml:space="preserve">IMPUESTOS ASUMIDOS            </v>
          </cell>
          <cell r="CB598">
            <v>504158.5</v>
          </cell>
          <cell r="CC598">
            <v>0</v>
          </cell>
          <cell r="CD598">
            <v>0</v>
          </cell>
          <cell r="CE598">
            <v>504158.5</v>
          </cell>
        </row>
        <row r="599">
          <cell r="BZ599">
            <v>5395</v>
          </cell>
          <cell r="CA599" t="str">
            <v xml:space="preserve">GASTOS DIVERSOS               </v>
          </cell>
          <cell r="CB599">
            <v>771000</v>
          </cell>
          <cell r="CC599">
            <v>1250000</v>
          </cell>
          <cell r="CD599">
            <v>0</v>
          </cell>
          <cell r="CE599">
            <v>2021000</v>
          </cell>
        </row>
        <row r="600">
          <cell r="BZ600">
            <v>539520</v>
          </cell>
          <cell r="CA600" t="str">
            <v xml:space="preserve">MULTAS SANCIONES Y LITIGIOS   </v>
          </cell>
          <cell r="CB600">
            <v>271000</v>
          </cell>
          <cell r="CC600">
            <v>0</v>
          </cell>
          <cell r="CD600">
            <v>0</v>
          </cell>
          <cell r="CE600">
            <v>271000</v>
          </cell>
        </row>
        <row r="601">
          <cell r="BZ601">
            <v>539525</v>
          </cell>
          <cell r="CA601" t="str">
            <v xml:space="preserve">DONACIONES                    </v>
          </cell>
          <cell r="CB601">
            <v>500000</v>
          </cell>
          <cell r="CC601">
            <v>1250000</v>
          </cell>
          <cell r="CD601">
            <v>0</v>
          </cell>
          <cell r="CE601">
            <v>1750000</v>
          </cell>
        </row>
        <row r="602">
          <cell r="BZ602">
            <v>54</v>
          </cell>
          <cell r="CA602" t="str">
            <v>IMPUESTO DE RENTA Y COMPLEMENT</v>
          </cell>
          <cell r="CB602">
            <v>0</v>
          </cell>
          <cell r="CC602">
            <v>150294000</v>
          </cell>
          <cell r="CD602">
            <v>0</v>
          </cell>
          <cell r="CE602">
            <v>150294000</v>
          </cell>
        </row>
        <row r="603">
          <cell r="BZ603">
            <v>5405</v>
          </cell>
          <cell r="CA603" t="str">
            <v xml:space="preserve">IMPTO DE RENTA Y COMPLEMENTAR </v>
          </cell>
          <cell r="CB603">
            <v>0</v>
          </cell>
          <cell r="CC603">
            <v>150294000</v>
          </cell>
          <cell r="CD603">
            <v>0</v>
          </cell>
          <cell r="CE603">
            <v>150294000</v>
          </cell>
        </row>
        <row r="604">
          <cell r="BZ604">
            <v>540505</v>
          </cell>
          <cell r="CA604" t="str">
            <v xml:space="preserve">IMPTO DE RENTA Y COMPLEMENT   </v>
          </cell>
          <cell r="CB604">
            <v>0</v>
          </cell>
          <cell r="CC604">
            <v>150294000</v>
          </cell>
          <cell r="CD604">
            <v>0</v>
          </cell>
          <cell r="CE604">
            <v>150294000</v>
          </cell>
        </row>
        <row r="605">
          <cell r="BZ605">
            <v>59</v>
          </cell>
          <cell r="CA605" t="str">
            <v xml:space="preserve">GANANCIAS Y PERDIDAS          </v>
          </cell>
          <cell r="CB605">
            <v>0</v>
          </cell>
          <cell r="CC605">
            <v>0</v>
          </cell>
          <cell r="CD605">
            <v>0</v>
          </cell>
          <cell r="CE605">
            <v>0</v>
          </cell>
        </row>
        <row r="606">
          <cell r="BZ606">
            <v>5905</v>
          </cell>
          <cell r="CA606" t="str">
            <v xml:space="preserve">GANANCIAS Y PERDIDAS          </v>
          </cell>
          <cell r="CB606">
            <v>0</v>
          </cell>
          <cell r="CC606">
            <v>0</v>
          </cell>
          <cell r="CD606">
            <v>0</v>
          </cell>
          <cell r="CE606">
            <v>0</v>
          </cell>
        </row>
        <row r="607">
          <cell r="BZ607">
            <v>590505</v>
          </cell>
          <cell r="CA607" t="str">
            <v xml:space="preserve">GANANCIAS Y PERDIDAS          </v>
          </cell>
          <cell r="CB607">
            <v>0</v>
          </cell>
          <cell r="CC607">
            <v>0</v>
          </cell>
          <cell r="CD607">
            <v>0</v>
          </cell>
          <cell r="CE607">
            <v>0</v>
          </cell>
        </row>
        <row r="608">
          <cell r="BZ608">
            <v>8</v>
          </cell>
          <cell r="CA608" t="str">
            <v>CUENTAS DE ORDEN</v>
          </cell>
          <cell r="CB608">
            <v>0</v>
          </cell>
          <cell r="CC608">
            <v>23262956</v>
          </cell>
          <cell r="CD608">
            <v>23262956</v>
          </cell>
          <cell r="CE608">
            <v>0</v>
          </cell>
        </row>
        <row r="609">
          <cell r="BZ609">
            <v>83</v>
          </cell>
          <cell r="CA609" t="str">
            <v>DEUDORES DE CONTROL</v>
          </cell>
          <cell r="CB609">
            <v>2048008350.8699999</v>
          </cell>
          <cell r="CC609">
            <v>23262956</v>
          </cell>
          <cell r="CD609">
            <v>0</v>
          </cell>
          <cell r="CE609">
            <v>2071271306.8699999</v>
          </cell>
        </row>
        <row r="610">
          <cell r="BZ610">
            <v>8315</v>
          </cell>
          <cell r="CA610" t="str">
            <v xml:space="preserve">P.P.E. TOTALMENTE DEPRECIADOS, AGOTADOS Y/O </v>
          </cell>
          <cell r="CB610">
            <v>2048008350.8699999</v>
          </cell>
          <cell r="CC610">
            <v>23262956</v>
          </cell>
          <cell r="CD610">
            <v>0</v>
          </cell>
          <cell r="CE610">
            <v>2071271306.8699999</v>
          </cell>
        </row>
        <row r="611">
          <cell r="BZ611">
            <v>831516</v>
          </cell>
          <cell r="CA611" t="str">
            <v>CONSTRUCCIONES Y EDIFICACIONES</v>
          </cell>
          <cell r="CB611">
            <v>1215131887.6700001</v>
          </cell>
          <cell r="CC611">
            <v>0</v>
          </cell>
          <cell r="CD611">
            <v>0</v>
          </cell>
          <cell r="CE611">
            <v>1215131887.6700001</v>
          </cell>
        </row>
        <row r="612">
          <cell r="BZ612">
            <v>831524</v>
          </cell>
          <cell r="CA612" t="str">
            <v>EQUIPO DE OFICINA</v>
          </cell>
          <cell r="CB612">
            <v>60021043.399999999</v>
          </cell>
          <cell r="CC612">
            <v>0</v>
          </cell>
          <cell r="CD612">
            <v>0</v>
          </cell>
          <cell r="CE612">
            <v>60021043.399999999</v>
          </cell>
        </row>
        <row r="613">
          <cell r="BZ613">
            <v>831528</v>
          </cell>
          <cell r="CA613" t="str">
            <v>EQUIPO DE COMPUTACION Y COMUNICACION</v>
          </cell>
          <cell r="CB613">
            <v>279580828</v>
          </cell>
          <cell r="CC613">
            <v>23262956</v>
          </cell>
          <cell r="CD613">
            <v>0</v>
          </cell>
          <cell r="CE613">
            <v>302843784</v>
          </cell>
        </row>
        <row r="614">
          <cell r="BZ614">
            <v>831536</v>
          </cell>
          <cell r="CA614" t="str">
            <v>EQUIPO DE HOTELES Y RESTAURANTES</v>
          </cell>
          <cell r="CB614">
            <v>493274591.80000001</v>
          </cell>
          <cell r="CC614">
            <v>0</v>
          </cell>
          <cell r="CD614">
            <v>0</v>
          </cell>
          <cell r="CE614">
            <v>493274591.80000001</v>
          </cell>
        </row>
        <row r="615">
          <cell r="BZ615">
            <v>83153601</v>
          </cell>
          <cell r="CA615" t="str">
            <v>MUEBLES Y ENSERES</v>
          </cell>
          <cell r="CB615">
            <v>174455857.80000001</v>
          </cell>
          <cell r="CC615">
            <v>0</v>
          </cell>
          <cell r="CD615">
            <v>0</v>
          </cell>
          <cell r="CE615">
            <v>174455857.80000001</v>
          </cell>
        </row>
        <row r="616">
          <cell r="BZ616">
            <v>83153602</v>
          </cell>
          <cell r="CA616" t="str">
            <v>MAQUIMARIA Y EQUIPO</v>
          </cell>
          <cell r="CB616">
            <v>318818734</v>
          </cell>
          <cell r="CC616">
            <v>0</v>
          </cell>
          <cell r="CD616">
            <v>0</v>
          </cell>
          <cell r="CE616">
            <v>318818734</v>
          </cell>
        </row>
        <row r="617">
          <cell r="BZ617">
            <v>86</v>
          </cell>
          <cell r="CA617" t="str">
            <v>DEUDORAS DE CONTROL POR CONTRA (CR)</v>
          </cell>
          <cell r="CB617">
            <v>-2048008350.8699999</v>
          </cell>
          <cell r="CC617">
            <v>0</v>
          </cell>
          <cell r="CD617">
            <v>23262956</v>
          </cell>
          <cell r="CE617">
            <v>-2071271306.8699999</v>
          </cell>
        </row>
        <row r="618">
          <cell r="BZ618">
            <v>8615</v>
          </cell>
          <cell r="CA618" t="str">
            <v xml:space="preserve">P.P.E. TOTALMENTE DEPRECIADOS, AGOTADOS Y/O </v>
          </cell>
          <cell r="CB618">
            <v>-2048008350.8699999</v>
          </cell>
          <cell r="CC618">
            <v>0</v>
          </cell>
          <cell r="CD618">
            <v>23262956</v>
          </cell>
          <cell r="CE618">
            <v>-2071271306.8699999</v>
          </cell>
        </row>
        <row r="619">
          <cell r="BZ619">
            <v>861516</v>
          </cell>
          <cell r="CA619" t="str">
            <v>CONSTRUCCIONES Y EDIFICACIONES</v>
          </cell>
          <cell r="CB619">
            <v>-1215131887.6700001</v>
          </cell>
          <cell r="CC619">
            <v>0</v>
          </cell>
          <cell r="CD619">
            <v>0</v>
          </cell>
          <cell r="CE619">
            <v>-1215131887.6700001</v>
          </cell>
        </row>
        <row r="620">
          <cell r="BZ620">
            <v>861524</v>
          </cell>
          <cell r="CA620" t="str">
            <v>EQUIPO DE OFICINA</v>
          </cell>
          <cell r="CB620">
            <v>-66376380.399999999</v>
          </cell>
          <cell r="CC620">
            <v>0</v>
          </cell>
          <cell r="CD620">
            <v>0</v>
          </cell>
          <cell r="CE620">
            <v>-66376380.399999999</v>
          </cell>
        </row>
        <row r="621">
          <cell r="BZ621">
            <v>861528</v>
          </cell>
          <cell r="CA621" t="str">
            <v>EQUIPO DE COMPUTACION Y COMUNICACION</v>
          </cell>
          <cell r="CB621">
            <v>-273225491</v>
          </cell>
          <cell r="CC621">
            <v>0</v>
          </cell>
          <cell r="CD621">
            <v>23262956</v>
          </cell>
          <cell r="CE621">
            <v>-296488447</v>
          </cell>
        </row>
        <row r="622">
          <cell r="BZ622">
            <v>861536</v>
          </cell>
          <cell r="CA622" t="str">
            <v>EQUIPO DE HOTELES Y RESTAURANTES</v>
          </cell>
          <cell r="CB622">
            <v>-493274591.80000001</v>
          </cell>
          <cell r="CC622">
            <v>0</v>
          </cell>
          <cell r="CD622">
            <v>0</v>
          </cell>
          <cell r="CE622">
            <v>-493274591.80000001</v>
          </cell>
        </row>
        <row r="623">
          <cell r="BZ623">
            <v>86153601</v>
          </cell>
          <cell r="CA623" t="str">
            <v>MUEBLES Y ENSERES</v>
          </cell>
          <cell r="CB623">
            <v>-174455857.80000001</v>
          </cell>
          <cell r="CC623">
            <v>0</v>
          </cell>
          <cell r="CD623">
            <v>0</v>
          </cell>
          <cell r="CE623">
            <v>-174455857.80000001</v>
          </cell>
        </row>
        <row r="624">
          <cell r="BZ624">
            <v>86153602</v>
          </cell>
          <cell r="CA624" t="str">
            <v>MAQUINARIA Y EQUIPO</v>
          </cell>
          <cell r="CB624">
            <v>-318818734</v>
          </cell>
          <cell r="CC624">
            <v>0</v>
          </cell>
          <cell r="CD624">
            <v>0</v>
          </cell>
          <cell r="CE624">
            <v>-318818734</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b"/>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B"/>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Contexto"/>
      <sheetName val="Mapa final"/>
      <sheetName val="Matriz Calor Inherente"/>
      <sheetName val="Matriz Calor Residual"/>
      <sheetName val="Tabla probabilidad"/>
      <sheetName val="Tabla Impacto"/>
      <sheetName val="Tabla Valoración controles"/>
      <sheetName val="R. Corrupción"/>
      <sheetName val="Opciones Tratamiento"/>
      <sheetName val="Hoja1"/>
    </sheetNames>
    <sheetDataSet>
      <sheetData sheetId="0"/>
      <sheetData sheetId="1"/>
      <sheetData sheetId="2">
        <row r="10">
          <cell r="A10">
            <v>1</v>
          </cell>
          <cell r="H10" t="str">
            <v>Baja</v>
          </cell>
          <cell r="L10" t="str">
            <v>Moderado</v>
          </cell>
          <cell r="O10">
            <v>1</v>
          </cell>
          <cell r="Y10" t="str">
            <v>Baja</v>
          </cell>
          <cell r="AA10" t="str">
            <v>Moderado</v>
          </cell>
        </row>
        <row r="11">
          <cell r="O11">
            <v>2</v>
          </cell>
          <cell r="Y11" t="str">
            <v>Muy Baja</v>
          </cell>
          <cell r="AA11" t="str">
            <v>Moderado</v>
          </cell>
        </row>
        <row r="12">
          <cell r="O12">
            <v>3</v>
          </cell>
          <cell r="Y12" t="str">
            <v>Muy Baja</v>
          </cell>
          <cell r="AA12" t="str">
            <v>Moderado</v>
          </cell>
        </row>
        <row r="13">
          <cell r="O13">
            <v>4</v>
          </cell>
          <cell r="Y13" t="str">
            <v>Muy Baja</v>
          </cell>
          <cell r="AA13" t="str">
            <v>Moderado</v>
          </cell>
        </row>
        <row r="14">
          <cell r="O14">
            <v>5</v>
          </cell>
          <cell r="Y14" t="str">
            <v>Muy Baja</v>
          </cell>
          <cell r="AA14" t="str">
            <v>Moderado</v>
          </cell>
        </row>
        <row r="15">
          <cell r="O15">
            <v>6</v>
          </cell>
          <cell r="Y15" t="str">
            <v>Muy Baja</v>
          </cell>
          <cell r="AA15" t="str">
            <v>Moderado</v>
          </cell>
        </row>
        <row r="16">
          <cell r="A16">
            <v>2</v>
          </cell>
          <cell r="H16" t="str">
            <v>Media</v>
          </cell>
          <cell r="L16" t="str">
            <v>Moderado</v>
          </cell>
          <cell r="O16">
            <v>1</v>
          </cell>
          <cell r="Y16" t="str">
            <v>Baja</v>
          </cell>
          <cell r="AA16" t="str">
            <v>Moderado</v>
          </cell>
        </row>
        <row r="17">
          <cell r="O17">
            <v>2</v>
          </cell>
          <cell r="Y17" t="str">
            <v>Baja</v>
          </cell>
          <cell r="AA17" t="str">
            <v>Moderado</v>
          </cell>
        </row>
        <row r="18">
          <cell r="O18">
            <v>3</v>
          </cell>
          <cell r="Y18" t="str">
            <v>Muy Baja</v>
          </cell>
          <cell r="AA18" t="str">
            <v>Moderado</v>
          </cell>
        </row>
        <row r="19">
          <cell r="O19">
            <v>4</v>
          </cell>
          <cell r="Y19" t="str">
            <v>Muy Baja</v>
          </cell>
          <cell r="AA19" t="str">
            <v>Moderado</v>
          </cell>
        </row>
        <row r="20">
          <cell r="O20">
            <v>5</v>
          </cell>
          <cell r="Y20" t="str">
            <v/>
          </cell>
          <cell r="AA20" t="str">
            <v/>
          </cell>
        </row>
        <row r="21">
          <cell r="O21">
            <v>6</v>
          </cell>
          <cell r="Y21" t="str">
            <v/>
          </cell>
          <cell r="AA21" t="str">
            <v/>
          </cell>
        </row>
        <row r="22">
          <cell r="A22">
            <v>3</v>
          </cell>
          <cell r="H22" t="str">
            <v>Baja</v>
          </cell>
          <cell r="L22" t="str">
            <v>Mayor</v>
          </cell>
          <cell r="O22">
            <v>1</v>
          </cell>
          <cell r="Y22" t="str">
            <v>Baja</v>
          </cell>
          <cell r="AA22" t="str">
            <v>Mayor</v>
          </cell>
        </row>
        <row r="23">
          <cell r="O23">
            <v>2</v>
          </cell>
          <cell r="Y23" t="str">
            <v>Muy Baja</v>
          </cell>
          <cell r="AA23" t="str">
            <v>Moderado</v>
          </cell>
        </row>
        <row r="24">
          <cell r="O24">
            <v>3</v>
          </cell>
          <cell r="Y24" t="str">
            <v>Muy Baja</v>
          </cell>
          <cell r="AA24" t="str">
            <v>Moderado</v>
          </cell>
        </row>
        <row r="25">
          <cell r="O25">
            <v>4</v>
          </cell>
          <cell r="Y25" t="str">
            <v>Muy Baja</v>
          </cell>
          <cell r="AA25" t="str">
            <v>Moderado</v>
          </cell>
        </row>
        <row r="26">
          <cell r="O26">
            <v>5</v>
          </cell>
          <cell r="Y26" t="str">
            <v/>
          </cell>
          <cell r="AA26" t="str">
            <v/>
          </cell>
        </row>
        <row r="27">
          <cell r="O27">
            <v>6</v>
          </cell>
          <cell r="Y27" t="str">
            <v/>
          </cell>
          <cell r="AA27" t="str">
            <v/>
          </cell>
        </row>
        <row r="28">
          <cell r="A28">
            <v>4</v>
          </cell>
          <cell r="H28" t="str">
            <v>Media</v>
          </cell>
          <cell r="L28" t="str">
            <v>Leve</v>
          </cell>
          <cell r="O28">
            <v>1</v>
          </cell>
          <cell r="Y28" t="str">
            <v>Baja</v>
          </cell>
          <cell r="AA28" t="str">
            <v>Leve</v>
          </cell>
        </row>
        <row r="29">
          <cell r="O29">
            <v>2</v>
          </cell>
          <cell r="Y29" t="str">
            <v>Baja</v>
          </cell>
          <cell r="AA29" t="str">
            <v>Mayor</v>
          </cell>
        </row>
        <row r="30">
          <cell r="O30">
            <v>3</v>
          </cell>
          <cell r="Y30" t="str">
            <v>Muy Baja</v>
          </cell>
          <cell r="AA30" t="str">
            <v>Mayor</v>
          </cell>
        </row>
        <row r="31">
          <cell r="O31">
            <v>4</v>
          </cell>
          <cell r="Y31" t="str">
            <v/>
          </cell>
          <cell r="AA31" t="str">
            <v/>
          </cell>
        </row>
        <row r="32">
          <cell r="O32">
            <v>5</v>
          </cell>
          <cell r="Y32" t="str">
            <v/>
          </cell>
          <cell r="AA32" t="str">
            <v/>
          </cell>
        </row>
        <row r="33">
          <cell r="O33">
            <v>6</v>
          </cell>
          <cell r="Y33" t="str">
            <v/>
          </cell>
          <cell r="AA33" t="str">
            <v/>
          </cell>
        </row>
        <row r="34">
          <cell r="A34">
            <v>5</v>
          </cell>
          <cell r="H34" t="str">
            <v/>
          </cell>
          <cell r="L34" t="str">
            <v/>
          </cell>
          <cell r="O34">
            <v>1</v>
          </cell>
          <cell r="Y34" t="str">
            <v/>
          </cell>
          <cell r="AA34" t="str">
            <v/>
          </cell>
        </row>
        <row r="35">
          <cell r="O35">
            <v>2</v>
          </cell>
          <cell r="Y35" t="str">
            <v/>
          </cell>
          <cell r="AA35" t="str">
            <v/>
          </cell>
        </row>
        <row r="36">
          <cell r="O36">
            <v>3</v>
          </cell>
          <cell r="Y36" t="str">
            <v/>
          </cell>
          <cell r="AA36" t="str">
            <v/>
          </cell>
        </row>
        <row r="37">
          <cell r="O37">
            <v>4</v>
          </cell>
          <cell r="Y37" t="str">
            <v/>
          </cell>
          <cell r="AA37" t="str">
            <v/>
          </cell>
        </row>
        <row r="38">
          <cell r="O38">
            <v>5</v>
          </cell>
          <cell r="Y38" t="str">
            <v/>
          </cell>
          <cell r="AA38" t="str">
            <v/>
          </cell>
        </row>
        <row r="39">
          <cell r="O39">
            <v>6</v>
          </cell>
          <cell r="Y39" t="str">
            <v/>
          </cell>
          <cell r="AA39" t="str">
            <v/>
          </cell>
        </row>
        <row r="40">
          <cell r="A40">
            <v>6</v>
          </cell>
          <cell r="H40" t="str">
            <v/>
          </cell>
          <cell r="L40" t="str">
            <v/>
          </cell>
          <cell r="O40">
            <v>1</v>
          </cell>
          <cell r="Y40" t="str">
            <v/>
          </cell>
          <cell r="AA40" t="str">
            <v/>
          </cell>
        </row>
        <row r="41">
          <cell r="O41">
            <v>2</v>
          </cell>
          <cell r="Y41" t="str">
            <v/>
          </cell>
          <cell r="AA41" t="str">
            <v/>
          </cell>
        </row>
        <row r="42">
          <cell r="O42">
            <v>3</v>
          </cell>
          <cell r="Y42" t="str">
            <v/>
          </cell>
          <cell r="AA42" t="str">
            <v/>
          </cell>
        </row>
        <row r="43">
          <cell r="O43">
            <v>4</v>
          </cell>
          <cell r="Y43" t="str">
            <v/>
          </cell>
          <cell r="AA43" t="str">
            <v/>
          </cell>
        </row>
        <row r="44">
          <cell r="O44">
            <v>5</v>
          </cell>
          <cell r="Y44" t="str">
            <v/>
          </cell>
          <cell r="AA44" t="str">
            <v/>
          </cell>
        </row>
        <row r="45">
          <cell r="O45">
            <v>6</v>
          </cell>
          <cell r="Y45" t="str">
            <v/>
          </cell>
          <cell r="AA45" t="str">
            <v/>
          </cell>
        </row>
        <row r="46">
          <cell r="A46">
            <v>7</v>
          </cell>
          <cell r="H46" t="str">
            <v/>
          </cell>
          <cell r="L46" t="str">
            <v/>
          </cell>
          <cell r="O46">
            <v>1</v>
          </cell>
          <cell r="Y46" t="str">
            <v/>
          </cell>
          <cell r="AA46" t="str">
            <v/>
          </cell>
        </row>
        <row r="47">
          <cell r="O47">
            <v>2</v>
          </cell>
          <cell r="Y47" t="str">
            <v/>
          </cell>
          <cell r="AA47" t="str">
            <v/>
          </cell>
        </row>
        <row r="48">
          <cell r="O48">
            <v>3</v>
          </cell>
          <cell r="Y48" t="str">
            <v/>
          </cell>
          <cell r="AA48" t="str">
            <v/>
          </cell>
        </row>
        <row r="49">
          <cell r="O49">
            <v>4</v>
          </cell>
          <cell r="Y49" t="str">
            <v/>
          </cell>
          <cell r="AA49" t="str">
            <v/>
          </cell>
        </row>
        <row r="50">
          <cell r="O50">
            <v>5</v>
          </cell>
          <cell r="Y50" t="str">
            <v/>
          </cell>
          <cell r="AA50" t="str">
            <v/>
          </cell>
        </row>
        <row r="51">
          <cell r="O51">
            <v>6</v>
          </cell>
          <cell r="Y51" t="str">
            <v/>
          </cell>
          <cell r="AA51" t="str">
            <v/>
          </cell>
        </row>
        <row r="52">
          <cell r="A52">
            <v>8</v>
          </cell>
          <cell r="H52" t="str">
            <v/>
          </cell>
          <cell r="L52" t="str">
            <v/>
          </cell>
          <cell r="O52">
            <v>1</v>
          </cell>
          <cell r="Y52" t="str">
            <v/>
          </cell>
          <cell r="AA52" t="str">
            <v/>
          </cell>
        </row>
        <row r="53">
          <cell r="O53">
            <v>2</v>
          </cell>
          <cell r="Y53" t="str">
            <v/>
          </cell>
          <cell r="AA53" t="str">
            <v/>
          </cell>
        </row>
        <row r="54">
          <cell r="O54">
            <v>3</v>
          </cell>
          <cell r="Y54" t="str">
            <v/>
          </cell>
          <cell r="AA54" t="str">
            <v/>
          </cell>
        </row>
        <row r="55">
          <cell r="O55">
            <v>4</v>
          </cell>
          <cell r="Y55" t="str">
            <v/>
          </cell>
          <cell r="AA55" t="str">
            <v/>
          </cell>
        </row>
        <row r="56">
          <cell r="O56">
            <v>5</v>
          </cell>
          <cell r="Y56" t="str">
            <v/>
          </cell>
          <cell r="AA56" t="str">
            <v/>
          </cell>
        </row>
        <row r="57">
          <cell r="O57">
            <v>6</v>
          </cell>
          <cell r="Y57" t="str">
            <v/>
          </cell>
          <cell r="AA57" t="str">
            <v/>
          </cell>
        </row>
        <row r="58">
          <cell r="A58">
            <v>9</v>
          </cell>
          <cell r="H58" t="str">
            <v/>
          </cell>
          <cell r="L58" t="str">
            <v/>
          </cell>
          <cell r="O58">
            <v>1</v>
          </cell>
          <cell r="Y58" t="str">
            <v/>
          </cell>
          <cell r="AA58" t="str">
            <v/>
          </cell>
        </row>
        <row r="59">
          <cell r="O59">
            <v>2</v>
          </cell>
          <cell r="Y59" t="str">
            <v/>
          </cell>
          <cell r="AA59" t="str">
            <v/>
          </cell>
        </row>
        <row r="60">
          <cell r="O60">
            <v>3</v>
          </cell>
          <cell r="Y60" t="str">
            <v/>
          </cell>
          <cell r="AA60" t="str">
            <v/>
          </cell>
        </row>
        <row r="61">
          <cell r="O61">
            <v>4</v>
          </cell>
          <cell r="Y61" t="str">
            <v/>
          </cell>
          <cell r="AA61" t="str">
            <v/>
          </cell>
        </row>
        <row r="62">
          <cell r="O62">
            <v>5</v>
          </cell>
          <cell r="Y62" t="str">
            <v/>
          </cell>
          <cell r="AA62" t="str">
            <v/>
          </cell>
        </row>
        <row r="63">
          <cell r="O63">
            <v>6</v>
          </cell>
          <cell r="Y63" t="str">
            <v/>
          </cell>
          <cell r="AA63" t="str">
            <v/>
          </cell>
        </row>
        <row r="64">
          <cell r="A64">
            <v>10</v>
          </cell>
          <cell r="H64" t="str">
            <v/>
          </cell>
          <cell r="L64" t="str">
            <v/>
          </cell>
          <cell r="O64">
            <v>1</v>
          </cell>
          <cell r="Y64" t="str">
            <v/>
          </cell>
          <cell r="AA64" t="str">
            <v/>
          </cell>
        </row>
        <row r="65">
          <cell r="O65">
            <v>2</v>
          </cell>
          <cell r="Y65" t="str">
            <v/>
          </cell>
          <cell r="AA65" t="str">
            <v/>
          </cell>
        </row>
        <row r="66">
          <cell r="O66">
            <v>3</v>
          </cell>
          <cell r="Y66" t="str">
            <v/>
          </cell>
          <cell r="AA66" t="str">
            <v/>
          </cell>
        </row>
        <row r="67">
          <cell r="O67">
            <v>4</v>
          </cell>
          <cell r="Y67" t="str">
            <v/>
          </cell>
          <cell r="AA67" t="str">
            <v/>
          </cell>
        </row>
        <row r="68">
          <cell r="O68">
            <v>5</v>
          </cell>
          <cell r="Y68" t="str">
            <v/>
          </cell>
          <cell r="AA68" t="str">
            <v/>
          </cell>
        </row>
        <row r="69">
          <cell r="O69">
            <v>6</v>
          </cell>
          <cell r="Y69" t="str">
            <v/>
          </cell>
          <cell r="AA69" t="str">
            <v/>
          </cell>
        </row>
        <row r="70">
          <cell r="A70"/>
          <cell r="H70"/>
          <cell r="L70"/>
        </row>
      </sheetData>
      <sheetData sheetId="3"/>
      <sheetData sheetId="4"/>
      <sheetData sheetId="5"/>
      <sheetData sheetId="6"/>
      <sheetData sheetId="7"/>
      <sheetData sheetId="8"/>
      <sheetData sheetId="9"/>
      <sheetData sheetId="10"/>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fmartinez/Downloads/mapa_riesgos_de_gestion_oficina_asesora_de_planeacion_institucional_2021_version_1.0.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DBB04724-C9AD-4003-B2B4-A4061B2A0C76}">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17CA0DC-733E-4149-82DD-9AA0114B1C71}"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198:E210"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1" connectionId="1" xr16:uid="{38D39C1C-550A-48D0-8744-C0E5404604F2}" autoFormatId="16" applyNumberFormats="0" applyBorderFormats="0" applyFontFormats="0" applyPatternFormats="0" applyAlignmentFormats="0" applyWidthHeightFormats="0">
  <queryTableRefresh nextId="2">
    <queryTableFields count="1">
      <queryTableField id="1" name="Columna1" tableColumnId="2"/>
    </queryTableFields>
  </queryTableRefresh>
</queryTable>
</file>

<file path=xl/tables/_rels/table3.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F1B5C58-DCEA-440E-BC40-A88E1997B07B}" name="Tabla2" displayName="Tabla2" ref="B27:B32" totalsRowShown="0">
  <autoFilter ref="B27:B32" xr:uid="{3F1B5C58-DCEA-440E-BC40-A88E1997B07B}"/>
  <tableColumns count="1">
    <tableColumn id="1" xr3:uid="{89C2F5B4-DE17-4BB3-84E7-60209308578F}" name="Columna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14BC9A-0DF5-4B3A-A78D-E10B45853FEF}" name="Tabla1" displayName="Tabla1" ref="B198:C208" totalsRowShown="0" headerRowDxfId="34" dataDxfId="33">
  <autoFilter ref="B198:C208" xr:uid="{5E14BC9A-0DF5-4B3A-A78D-E10B45853FEF}"/>
  <tableColumns count="2">
    <tableColumn id="1" xr3:uid="{195038B1-D376-4C97-911D-7F0D42D6BD95}" name="Criterios" dataDxfId="32"/>
    <tableColumn id="2" xr3:uid="{86A924CA-069C-4891-951B-79C408B9DF92}" name="Subcriterios" dataDxfId="3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7AA22C9-F45C-42B3-B239-8BF304CA5A4C}" name="Tabla2_2" displayName="Tabla2_2" ref="A1:A6" tableType="queryTable" totalsRowShown="0">
  <autoFilter ref="A1:A6" xr:uid="{F7AA22C9-F45C-42B3-B239-8BF304CA5A4C}"/>
  <tableColumns count="1">
    <tableColumn id="2" xr3:uid="{AFF1BBE6-C539-4016-845E-ACFBDA2F6153}" uniqueName="2" name="Columna1" queryTableFieldId="1" dataDxfId="30"/>
  </tableColumns>
  <tableStyleInfo name="TableStyleMedium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drawing" Target="../drawings/drawing11.xml"/><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7.xml"/><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7BE0-9082-4949-B1ED-919AF6A15D88}">
  <sheetPr>
    <tabColor theme="9" tint="-0.499984740745262"/>
    <pageSetUpPr fitToPage="1"/>
  </sheetPr>
  <dimension ref="A1:K44"/>
  <sheetViews>
    <sheetView showGridLines="0" topLeftCell="A7" zoomScale="120" zoomScaleNormal="120" workbookViewId="0">
      <selection activeCell="D41" sqref="D41:D42"/>
    </sheetView>
  </sheetViews>
  <sheetFormatPr baseColWidth="10" defaultRowHeight="15" x14ac:dyDescent="0.25"/>
  <cols>
    <col min="1" max="1" width="2.42578125" customWidth="1"/>
    <col min="2" max="2" width="32" bestFit="1" customWidth="1"/>
    <col min="3" max="3" width="2.42578125" customWidth="1"/>
    <col min="4" max="4" width="32.5703125" bestFit="1" customWidth="1"/>
    <col min="5" max="5" width="2.42578125" customWidth="1"/>
    <col min="6" max="6" width="26.28515625" bestFit="1" customWidth="1"/>
    <col min="7" max="7" width="1.28515625" customWidth="1"/>
    <col min="8" max="8" width="15" customWidth="1"/>
    <col min="10" max="10" width="13.140625" customWidth="1"/>
  </cols>
  <sheetData>
    <row r="1" spans="2:9" hidden="1" x14ac:dyDescent="0.25"/>
    <row r="2" spans="2:9" hidden="1" x14ac:dyDescent="0.25"/>
    <row r="3" spans="2:9" hidden="1" x14ac:dyDescent="0.25"/>
    <row r="4" spans="2:9" hidden="1" x14ac:dyDescent="0.25"/>
    <row r="5" spans="2:9" hidden="1" x14ac:dyDescent="0.25"/>
    <row r="6" spans="2:9" ht="17.25" hidden="1" customHeight="1" x14ac:dyDescent="0.25">
      <c r="B6" s="251" t="s">
        <v>300</v>
      </c>
      <c r="C6" s="252"/>
      <c r="D6" s="252"/>
      <c r="E6" s="252"/>
      <c r="F6" s="252"/>
    </row>
    <row r="7" spans="2:9" ht="17.25" customHeight="1" x14ac:dyDescent="0.25">
      <c r="B7" s="251"/>
      <c r="C7" s="252"/>
      <c r="D7" s="252"/>
      <c r="E7" s="252"/>
      <c r="F7" s="252"/>
    </row>
    <row r="8" spans="2:9" ht="24.75" customHeight="1" x14ac:dyDescent="0.25">
      <c r="B8" s="252"/>
      <c r="C8" s="252"/>
      <c r="D8" s="252"/>
      <c r="E8" s="252"/>
      <c r="F8" s="252"/>
      <c r="I8">
        <f>+COUNTIF('MAPA FINAL'!E9:E49,"&gt;0")</f>
        <v>0</v>
      </c>
    </row>
    <row r="9" spans="2:9" ht="35.25" customHeight="1" x14ac:dyDescent="0.25">
      <c r="B9" s="252"/>
      <c r="C9" s="252"/>
      <c r="D9" s="252"/>
      <c r="E9" s="252"/>
      <c r="F9" s="252"/>
    </row>
    <row r="10" spans="2:9" ht="6.75" customHeight="1" x14ac:dyDescent="0.25">
      <c r="B10" s="252"/>
      <c r="C10" s="252"/>
      <c r="D10" s="252"/>
      <c r="E10" s="252"/>
      <c r="F10" s="252"/>
    </row>
    <row r="11" spans="2:9" hidden="1" x14ac:dyDescent="0.25">
      <c r="B11" s="249" t="s">
        <v>264</v>
      </c>
      <c r="C11" s="250"/>
      <c r="D11" s="250"/>
      <c r="E11" s="250"/>
      <c r="F11" s="253"/>
    </row>
    <row r="12" spans="2:9" hidden="1" x14ac:dyDescent="0.25">
      <c r="B12" s="253"/>
      <c r="C12" s="253"/>
      <c r="D12" s="253"/>
      <c r="E12" s="253"/>
      <c r="F12" s="253"/>
    </row>
    <row r="13" spans="2:9" hidden="1" x14ac:dyDescent="0.25">
      <c r="B13" s="253"/>
      <c r="C13" s="253"/>
      <c r="D13" s="253"/>
      <c r="E13" s="253"/>
      <c r="F13" s="253"/>
    </row>
    <row r="14" spans="2:9" hidden="1" x14ac:dyDescent="0.25">
      <c r="B14" s="253"/>
      <c r="C14" s="253"/>
      <c r="D14" s="253"/>
      <c r="E14" s="253"/>
      <c r="F14" s="253"/>
    </row>
    <row r="15" spans="2:9" hidden="1" x14ac:dyDescent="0.25">
      <c r="B15" s="253"/>
      <c r="C15" s="253"/>
      <c r="D15" s="253"/>
      <c r="E15" s="253"/>
      <c r="F15" s="253"/>
    </row>
    <row r="16" spans="2:9" ht="17.25" hidden="1" customHeight="1" x14ac:dyDescent="0.25">
      <c r="B16" s="249" t="s">
        <v>265</v>
      </c>
      <c r="C16" s="250"/>
      <c r="D16" s="250"/>
      <c r="E16" s="250"/>
      <c r="F16" s="253"/>
    </row>
    <row r="17" spans="1:11" ht="23.25" hidden="1" customHeight="1" x14ac:dyDescent="0.25">
      <c r="B17" s="253"/>
      <c r="C17" s="253"/>
      <c r="D17" s="253"/>
      <c r="E17" s="253"/>
      <c r="F17" s="253"/>
    </row>
    <row r="18" spans="1:11" ht="17.25" hidden="1" customHeight="1" x14ac:dyDescent="0.25">
      <c r="B18" s="254" t="s">
        <v>266</v>
      </c>
      <c r="C18" s="255"/>
      <c r="D18" s="255"/>
      <c r="E18" s="255"/>
      <c r="F18" s="256"/>
    </row>
    <row r="19" spans="1:11" hidden="1" x14ac:dyDescent="0.25">
      <c r="C19" s="249" t="s">
        <v>267</v>
      </c>
      <c r="D19" s="250"/>
      <c r="E19" s="250"/>
      <c r="F19" s="250"/>
    </row>
    <row r="20" spans="1:11" hidden="1" x14ac:dyDescent="0.25">
      <c r="C20" s="249" t="s">
        <v>268</v>
      </c>
      <c r="D20" s="250"/>
      <c r="E20" s="250"/>
      <c r="F20" s="250"/>
    </row>
    <row r="21" spans="1:11" hidden="1" x14ac:dyDescent="0.25">
      <c r="C21" s="249" t="s">
        <v>269</v>
      </c>
      <c r="D21" s="250"/>
      <c r="E21" s="250"/>
      <c r="F21" s="250"/>
    </row>
    <row r="22" spans="1:11" ht="17.25" hidden="1" customHeight="1" x14ac:dyDescent="0.25">
      <c r="B22" s="254" t="s">
        <v>270</v>
      </c>
      <c r="C22" s="255"/>
      <c r="D22" s="255"/>
      <c r="E22" s="255"/>
      <c r="F22" s="256"/>
    </row>
    <row r="23" spans="1:11" hidden="1" x14ac:dyDescent="0.25">
      <c r="C23" s="249" t="s">
        <v>271</v>
      </c>
      <c r="D23" s="250"/>
    </row>
    <row r="24" spans="1:11" hidden="1" x14ac:dyDescent="0.25">
      <c r="C24" s="249" t="s">
        <v>272</v>
      </c>
      <c r="D24" s="250"/>
      <c r="E24" s="250"/>
      <c r="F24" s="250"/>
    </row>
    <row r="25" spans="1:11" ht="17.25" hidden="1" customHeight="1" x14ac:dyDescent="0.25">
      <c r="B25" s="254" t="s">
        <v>273</v>
      </c>
      <c r="C25" s="255"/>
      <c r="D25" s="255"/>
      <c r="E25" s="255"/>
      <c r="F25" s="256"/>
    </row>
    <row r="26" spans="1:11" hidden="1" x14ac:dyDescent="0.25">
      <c r="C26" s="249" t="s">
        <v>274</v>
      </c>
      <c r="D26" s="250"/>
      <c r="E26" s="250"/>
      <c r="F26" s="250"/>
    </row>
    <row r="27" spans="1:11" hidden="1" x14ac:dyDescent="0.25">
      <c r="C27" s="249" t="s">
        <v>275</v>
      </c>
      <c r="D27" s="250"/>
      <c r="E27" s="250"/>
      <c r="F27" s="250"/>
    </row>
    <row r="28" spans="1:11" hidden="1" x14ac:dyDescent="0.25">
      <c r="B28" s="249"/>
      <c r="C28" s="250"/>
      <c r="D28" s="250"/>
      <c r="E28" s="250"/>
      <c r="F28" s="253"/>
    </row>
    <row r="29" spans="1:11" s="7" customFormat="1" hidden="1" x14ac:dyDescent="0.25">
      <c r="B29" s="257" t="s">
        <v>276</v>
      </c>
      <c r="C29" s="258"/>
      <c r="D29" s="258"/>
      <c r="E29" s="258"/>
      <c r="F29" s="258"/>
    </row>
    <row r="30" spans="1:11" s="7" customFormat="1" ht="5.25" customHeight="1" x14ac:dyDescent="0.25">
      <c r="B30" s="150"/>
      <c r="C30" s="151"/>
      <c r="D30" s="151"/>
      <c r="E30" s="151"/>
      <c r="F30" s="151"/>
    </row>
    <row r="31" spans="1:11" ht="13.5" customHeight="1" x14ac:dyDescent="0.25">
      <c r="D31" s="152"/>
    </row>
    <row r="32" spans="1:11" ht="24" customHeight="1" x14ac:dyDescent="0.25">
      <c r="A32" s="153"/>
      <c r="B32" s="259" t="s">
        <v>277</v>
      </c>
      <c r="C32" s="154"/>
      <c r="D32" s="259" t="s">
        <v>281</v>
      </c>
      <c r="E32" s="154"/>
      <c r="F32" s="259" t="s">
        <v>285</v>
      </c>
      <c r="G32" s="154"/>
      <c r="H32" s="260" t="s">
        <v>288</v>
      </c>
      <c r="I32" s="261">
        <f>+COUNTIF('MAPA FINAL'!E11:E49,"&gt; ")</f>
        <v>10</v>
      </c>
      <c r="J32" s="260" t="s">
        <v>298</v>
      </c>
      <c r="K32" s="262" t="s">
        <v>350</v>
      </c>
    </row>
    <row r="33" spans="1:11" ht="19.5" customHeight="1" x14ac:dyDescent="0.25">
      <c r="A33" s="153"/>
      <c r="B33" s="259"/>
      <c r="C33" s="154"/>
      <c r="D33" s="259"/>
      <c r="E33" s="154"/>
      <c r="F33" s="259"/>
      <c r="G33" s="154"/>
      <c r="H33" s="260"/>
      <c r="I33" s="261"/>
      <c r="J33" s="260"/>
      <c r="K33" s="262"/>
    </row>
    <row r="34" spans="1:11" ht="3.75" customHeight="1" x14ac:dyDescent="0.25">
      <c r="A34" s="153"/>
      <c r="B34" s="154"/>
      <c r="C34" s="154"/>
      <c r="D34" s="154"/>
      <c r="E34" s="154"/>
      <c r="F34" s="154"/>
      <c r="G34" s="154"/>
    </row>
    <row r="35" spans="1:11" ht="17.25" customHeight="1" x14ac:dyDescent="0.25">
      <c r="A35" s="153"/>
      <c r="B35" s="259" t="s">
        <v>278</v>
      </c>
      <c r="C35" s="154"/>
      <c r="D35" s="259" t="s">
        <v>282</v>
      </c>
      <c r="E35" s="154"/>
      <c r="F35" s="259" t="s">
        <v>286</v>
      </c>
      <c r="G35" s="154"/>
      <c r="H35" s="260" t="s">
        <v>289</v>
      </c>
      <c r="I35" s="261">
        <f>+COUNTIF('MAPA FINAL'!O11:O49,"&gt; ")</f>
        <v>10</v>
      </c>
      <c r="J35" s="260" t="s">
        <v>290</v>
      </c>
      <c r="K35" s="261">
        <f>+COUNTIF('MAPA FINAL'!AC11:AC49,"&gt; ")</f>
        <v>10</v>
      </c>
    </row>
    <row r="36" spans="1:11" ht="21.75" customHeight="1" x14ac:dyDescent="0.25">
      <c r="A36" s="153"/>
      <c r="B36" s="259"/>
      <c r="C36" s="154"/>
      <c r="D36" s="259"/>
      <c r="E36" s="154"/>
      <c r="F36" s="259"/>
      <c r="G36" s="154"/>
      <c r="H36" s="260"/>
      <c r="I36" s="261"/>
      <c r="J36" s="260"/>
      <c r="K36" s="261"/>
    </row>
    <row r="37" spans="1:11" ht="3.75" customHeight="1" x14ac:dyDescent="0.25">
      <c r="A37" s="153"/>
      <c r="B37" s="154"/>
      <c r="C37" s="154"/>
      <c r="D37" s="154"/>
      <c r="E37" s="154"/>
      <c r="F37" s="155"/>
      <c r="G37" s="154"/>
    </row>
    <row r="38" spans="1:11" ht="17.25" customHeight="1" x14ac:dyDescent="0.25">
      <c r="A38" s="153"/>
      <c r="B38" s="259" t="s">
        <v>279</v>
      </c>
      <c r="C38" s="154"/>
      <c r="D38" s="259" t="s">
        <v>283</v>
      </c>
      <c r="E38" s="154"/>
      <c r="F38" s="259" t="s">
        <v>287</v>
      </c>
      <c r="G38" s="154"/>
      <c r="H38" s="260" t="s">
        <v>291</v>
      </c>
      <c r="I38" s="261">
        <f>+COUNTIF('MAPA FINAL'!AD11:AD49,"&gt; ")</f>
        <v>0</v>
      </c>
      <c r="J38" s="260" t="s">
        <v>293</v>
      </c>
      <c r="K38" s="261">
        <f>+COUNTIF('MAPA FINAL'!AF11:AF49,"cerrada")</f>
        <v>0</v>
      </c>
    </row>
    <row r="39" spans="1:11" ht="23.25" customHeight="1" x14ac:dyDescent="0.25">
      <c r="A39" s="153"/>
      <c r="B39" s="259"/>
      <c r="C39" s="154"/>
      <c r="D39" s="259"/>
      <c r="E39" s="154"/>
      <c r="F39" s="259"/>
      <c r="G39" s="154"/>
      <c r="H39" s="260"/>
      <c r="I39" s="261"/>
      <c r="J39" s="260"/>
      <c r="K39" s="261"/>
    </row>
    <row r="40" spans="1:11" ht="3.75" customHeight="1" x14ac:dyDescent="0.25">
      <c r="A40" s="153"/>
      <c r="B40" s="154"/>
      <c r="C40" s="154"/>
      <c r="D40" s="154"/>
      <c r="E40" s="154"/>
      <c r="F40" s="154"/>
      <c r="G40" s="154"/>
    </row>
    <row r="41" spans="1:11" ht="17.25" customHeight="1" x14ac:dyDescent="0.25">
      <c r="A41" s="153"/>
      <c r="B41" s="259" t="s">
        <v>280</v>
      </c>
      <c r="C41" s="154"/>
      <c r="D41" s="259" t="s">
        <v>284</v>
      </c>
      <c r="E41" s="154"/>
      <c r="F41" s="259"/>
      <c r="G41" s="154"/>
    </row>
    <row r="42" spans="1:11" x14ac:dyDescent="0.25">
      <c r="A42" s="153"/>
      <c r="B42" s="259"/>
      <c r="C42" s="154"/>
      <c r="D42" s="259"/>
      <c r="E42" s="154"/>
      <c r="F42" s="259"/>
      <c r="G42" s="154"/>
    </row>
    <row r="44" spans="1:11" s="7" customFormat="1" x14ac:dyDescent="0.25">
      <c r="B44" s="176"/>
      <c r="C44" s="177"/>
      <c r="D44" s="177"/>
      <c r="E44" s="177"/>
      <c r="F44" s="177"/>
    </row>
  </sheetData>
  <mergeCells count="39">
    <mergeCell ref="H32:H33"/>
    <mergeCell ref="I32:I33"/>
    <mergeCell ref="H35:H36"/>
    <mergeCell ref="I35:I36"/>
    <mergeCell ref="J35:J36"/>
    <mergeCell ref="I38:I39"/>
    <mergeCell ref="K38:K39"/>
    <mergeCell ref="J38:J39"/>
    <mergeCell ref="J32:J33"/>
    <mergeCell ref="K32:K33"/>
    <mergeCell ref="K35:K36"/>
    <mergeCell ref="B41:B42"/>
    <mergeCell ref="D41:D42"/>
    <mergeCell ref="F41:F42"/>
    <mergeCell ref="H38:H39"/>
    <mergeCell ref="B35:B36"/>
    <mergeCell ref="D35:D36"/>
    <mergeCell ref="F35:F36"/>
    <mergeCell ref="B38:B39"/>
    <mergeCell ref="D38:D39"/>
    <mergeCell ref="F38:F39"/>
    <mergeCell ref="C27:F27"/>
    <mergeCell ref="B28:F28"/>
    <mergeCell ref="B29:F29"/>
    <mergeCell ref="B32:B33"/>
    <mergeCell ref="D32:D33"/>
    <mergeCell ref="F32:F33"/>
    <mergeCell ref="C26:F26"/>
    <mergeCell ref="B6:F10"/>
    <mergeCell ref="B11:F15"/>
    <mergeCell ref="B16:F17"/>
    <mergeCell ref="B18:F18"/>
    <mergeCell ref="C19:F19"/>
    <mergeCell ref="C20:F20"/>
    <mergeCell ref="C21:F21"/>
    <mergeCell ref="B22:F22"/>
    <mergeCell ref="C23:D23"/>
    <mergeCell ref="C24:F24"/>
    <mergeCell ref="B25:F25"/>
  </mergeCells>
  <dataValidations count="1">
    <dataValidation allowBlank="1" showInputMessage="1" showErrorMessage="1" prompt="Indicar cuantos riesgos se han materializado en el periodo" sqref="K32:K33" xr:uid="{75484604-D5B9-42DB-AA40-1718269CAF00}"/>
  </dataValidations>
  <hyperlinks>
    <hyperlink ref="B32:B33" location="INSTRUCTIVO!A1" display="1. INSTRUCTIVO" xr:uid="{12BD10BA-0C2D-4C4B-A1C0-DE0DCD8993DA}"/>
    <hyperlink ref="B35:B36" location="CONTEXTO!A1" display="2. CONTEXTO" xr:uid="{09B3EB98-A59F-41A5-BA64-6C66DE4816BD}"/>
    <hyperlink ref="B38:B39" location="'MAPA DE CALOR INHERENTE'!A1" display="3. VALORES" xr:uid="{2612E766-09A7-4BC2-9D21-B54EE560CB24}"/>
    <hyperlink ref="D32:D33" location="'TABLA DE PROBABILIDAD'!A1" display="5. TABLA DE PROBABILIDAD" xr:uid="{07D917A4-BF4F-4430-9AD7-642BA0A9B192}"/>
    <hyperlink ref="D35:D36" location="'TABLA DE IMPACTO'!A1" display="6 TABLA DE IMPACTO" xr:uid="{4AF6D29D-1AF6-482D-BD28-27C8676A8A64}"/>
    <hyperlink ref="D41:D42" location="'MAPA FINAL'!A1" display="8. MAPA FINAL" xr:uid="{B2EF3C14-642F-444F-9F38-10721B358FF0}"/>
    <hyperlink ref="F32:F33" location="'Gestion de Cambios'!A1" display="8. CONTROL DE CAMBIOS" xr:uid="{846A3678-BB39-4E50-9993-B2141E509871}"/>
    <hyperlink ref="F35:F36" location="LISTAS!A1" display="9. LISTAS" xr:uid="{C5774B61-42F9-4D3C-8AAB-119CF359546A}"/>
    <hyperlink ref="F38:F39" location="FRECUENCIAS!A1" display="10. FRECUENCIAS" xr:uid="{38D91F20-1EEF-4C60-8C86-887B0200B864}"/>
    <hyperlink ref="B41:B42" location="'MAPA DE CALOR RESIDUAL'!A1" display="4. POLITICA INTEGRAL" xr:uid="{9D7512EA-0144-4F81-93BE-8C2A6F6EF3FD}"/>
    <hyperlink ref="D38:D39" location="'VALORACION DE CONTROLES'!A1" display="7 VALORACION DE CONTROLES" xr:uid="{C4A3C3F2-D72F-4C60-BD00-EF2C34C17E91}"/>
  </hyperlinks>
  <pageMargins left="0.74" right="0.31496062992125984" top="0.68" bottom="0.45" header="0.31496062992125984" footer="0.2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3969A-2C30-4AAC-AD71-C2E8C735CD7F}">
  <sheetPr published="0"/>
  <dimension ref="B2:E23"/>
  <sheetViews>
    <sheetView showGridLines="0" workbookViewId="0">
      <pane xSplit="1" ySplit="2" topLeftCell="B3" activePane="bottomRight" state="frozen"/>
      <selection pane="topRight" activeCell="B1" sqref="B1"/>
      <selection pane="bottomLeft" activeCell="A3" sqref="A3"/>
      <selection pane="bottomRight" activeCell="C6" sqref="C6"/>
    </sheetView>
  </sheetViews>
  <sheetFormatPr baseColWidth="10" defaultRowHeight="15" x14ac:dyDescent="0.25"/>
  <cols>
    <col min="1" max="1" width="5.42578125" customWidth="1"/>
    <col min="2" max="2" width="11.42578125" customWidth="1"/>
    <col min="3" max="3" width="78.5703125" customWidth="1"/>
    <col min="4" max="4" width="18.5703125" customWidth="1"/>
    <col min="5" max="5" width="27.7109375" customWidth="1"/>
  </cols>
  <sheetData>
    <row r="2" spans="2:5" ht="15.75" thickBot="1" x14ac:dyDescent="0.3"/>
    <row r="3" spans="2:5" ht="18.75" thickBot="1" x14ac:dyDescent="0.3">
      <c r="B3" s="147" t="s">
        <v>261</v>
      </c>
      <c r="C3" s="148" t="s">
        <v>262</v>
      </c>
      <c r="D3" s="148" t="s">
        <v>28</v>
      </c>
      <c r="E3" s="148" t="s">
        <v>263</v>
      </c>
    </row>
    <row r="4" spans="2:5" ht="106.5" thickTop="1" thickBot="1" x14ac:dyDescent="0.3">
      <c r="B4" s="145">
        <v>6</v>
      </c>
      <c r="C4" s="146" t="s">
        <v>299</v>
      </c>
      <c r="D4" s="146"/>
      <c r="E4" s="146"/>
    </row>
    <row r="5" spans="2:5" ht="15.75" thickBot="1" x14ac:dyDescent="0.3">
      <c r="B5" s="145"/>
      <c r="C5" s="146"/>
      <c r="D5" s="146"/>
      <c r="E5" s="146"/>
    </row>
    <row r="6" spans="2:5" ht="15.75" thickBot="1" x14ac:dyDescent="0.3">
      <c r="B6" s="145"/>
      <c r="C6" s="146"/>
      <c r="D6" s="146"/>
      <c r="E6" s="146"/>
    </row>
    <row r="7" spans="2:5" ht="15.75" thickBot="1" x14ac:dyDescent="0.3">
      <c r="B7" s="145"/>
      <c r="C7" s="146"/>
      <c r="D7" s="146"/>
      <c r="E7" s="146"/>
    </row>
    <row r="8" spans="2:5" ht="15.75" thickBot="1" x14ac:dyDescent="0.3">
      <c r="B8" s="145"/>
      <c r="C8" s="146"/>
      <c r="D8" s="146"/>
      <c r="E8" s="146"/>
    </row>
    <row r="9" spans="2:5" ht="15.75" thickBot="1" x14ac:dyDescent="0.3">
      <c r="B9" s="145"/>
      <c r="C9" s="146"/>
      <c r="D9" s="146"/>
      <c r="E9" s="146"/>
    </row>
    <row r="10" spans="2:5" ht="15.75" thickBot="1" x14ac:dyDescent="0.3">
      <c r="B10" s="145"/>
      <c r="C10" s="146"/>
      <c r="D10" s="146"/>
      <c r="E10" s="146"/>
    </row>
    <row r="11" spans="2:5" ht="15.75" thickBot="1" x14ac:dyDescent="0.3">
      <c r="B11" s="145"/>
      <c r="C11" s="146"/>
      <c r="D11" s="146"/>
      <c r="E11" s="146"/>
    </row>
    <row r="12" spans="2:5" ht="15.75" thickBot="1" x14ac:dyDescent="0.3">
      <c r="B12" s="145"/>
      <c r="C12" s="146"/>
      <c r="D12" s="146"/>
      <c r="E12" s="146"/>
    </row>
    <row r="13" spans="2:5" ht="15.75" thickBot="1" x14ac:dyDescent="0.3">
      <c r="B13" s="145"/>
      <c r="C13" s="146"/>
      <c r="D13" s="146"/>
      <c r="E13" s="146"/>
    </row>
    <row r="14" spans="2:5" ht="15.75" thickBot="1" x14ac:dyDescent="0.3">
      <c r="B14" s="145"/>
      <c r="C14" s="146"/>
      <c r="D14" s="146"/>
      <c r="E14" s="146"/>
    </row>
    <row r="15" spans="2:5" ht="15.75" thickBot="1" x14ac:dyDescent="0.3">
      <c r="B15" s="145"/>
      <c r="C15" s="146"/>
      <c r="D15" s="146"/>
      <c r="E15" s="146"/>
    </row>
    <row r="16" spans="2:5" ht="15.75" thickBot="1" x14ac:dyDescent="0.3">
      <c r="B16" s="145"/>
      <c r="C16" s="146"/>
      <c r="D16" s="146"/>
      <c r="E16" s="146"/>
    </row>
    <row r="17" spans="2:5" ht="15.75" thickBot="1" x14ac:dyDescent="0.3">
      <c r="B17" s="145"/>
      <c r="C17" s="146"/>
      <c r="D17" s="146"/>
      <c r="E17" s="146"/>
    </row>
    <row r="18" spans="2:5" ht="15.75" thickBot="1" x14ac:dyDescent="0.3">
      <c r="B18" s="145"/>
      <c r="C18" s="146"/>
      <c r="D18" s="146"/>
      <c r="E18" s="146"/>
    </row>
    <row r="19" spans="2:5" ht="15.75" thickBot="1" x14ac:dyDescent="0.3">
      <c r="B19" s="145"/>
      <c r="C19" s="146"/>
      <c r="D19" s="146"/>
      <c r="E19" s="146"/>
    </row>
    <row r="20" spans="2:5" ht="15.75" thickBot="1" x14ac:dyDescent="0.3">
      <c r="B20" s="145"/>
      <c r="C20" s="146"/>
      <c r="D20" s="146"/>
      <c r="E20" s="146"/>
    </row>
    <row r="21" spans="2:5" ht="15.75" thickBot="1" x14ac:dyDescent="0.3">
      <c r="B21" s="145"/>
      <c r="C21" s="146"/>
      <c r="D21" s="146"/>
      <c r="E21" s="146"/>
    </row>
    <row r="22" spans="2:5" ht="15.75" thickBot="1" x14ac:dyDescent="0.3">
      <c r="B22" s="145"/>
      <c r="C22" s="146"/>
      <c r="D22" s="146"/>
      <c r="E22" s="146"/>
    </row>
    <row r="23" spans="2:5" ht="15.75" thickBot="1" x14ac:dyDescent="0.3">
      <c r="B23" s="145"/>
      <c r="C23" s="146"/>
      <c r="D23" s="146"/>
      <c r="E23" s="146"/>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5B499-AEC1-49B9-BFCB-EE7857C27193}">
  <sheetPr published="0"/>
  <dimension ref="A1:I14"/>
  <sheetViews>
    <sheetView showGridLines="0" workbookViewId="0"/>
  </sheetViews>
  <sheetFormatPr baseColWidth="10" defaultRowHeight="15" x14ac:dyDescent="0.25"/>
  <cols>
    <col min="1" max="1" width="11.5703125" bestFit="1" customWidth="1"/>
    <col min="5" max="5" width="12.28515625" bestFit="1" customWidth="1"/>
    <col min="6" max="6" width="10.5703125" bestFit="1" customWidth="1"/>
    <col min="7" max="7" width="22.7109375" bestFit="1" customWidth="1"/>
  </cols>
  <sheetData>
    <row r="1" spans="1:9" x14ac:dyDescent="0.25">
      <c r="A1" t="s">
        <v>203</v>
      </c>
    </row>
    <row r="2" spans="1:9" x14ac:dyDescent="0.25">
      <c r="A2" s="113" t="s">
        <v>204</v>
      </c>
    </row>
    <row r="3" spans="1:9" x14ac:dyDescent="0.25">
      <c r="A3" s="114" t="s">
        <v>205</v>
      </c>
    </row>
    <row r="4" spans="1:9" x14ac:dyDescent="0.25">
      <c r="A4" s="115" t="s">
        <v>206</v>
      </c>
    </row>
    <row r="5" spans="1:9" x14ac:dyDescent="0.25">
      <c r="A5" s="116" t="s">
        <v>207</v>
      </c>
    </row>
    <row r="6" spans="1:9" x14ac:dyDescent="0.25">
      <c r="E6" s="474" t="s">
        <v>21</v>
      </c>
      <c r="F6" s="474" t="s">
        <v>18</v>
      </c>
      <c r="G6" s="472" t="s">
        <v>8</v>
      </c>
      <c r="I6" s="474" t="s">
        <v>294</v>
      </c>
    </row>
    <row r="7" spans="1:9" ht="15" customHeight="1" x14ac:dyDescent="0.25">
      <c r="E7" s="475"/>
      <c r="F7" s="475"/>
      <c r="G7" s="473"/>
      <c r="I7" s="475"/>
    </row>
    <row r="8" spans="1:9" ht="14.45" customHeight="1" x14ac:dyDescent="0.25">
      <c r="A8" t="s">
        <v>213</v>
      </c>
      <c r="E8" t="s">
        <v>42</v>
      </c>
      <c r="F8" t="s">
        <v>141</v>
      </c>
      <c r="G8" t="s">
        <v>259</v>
      </c>
      <c r="I8" t="s">
        <v>295</v>
      </c>
    </row>
    <row r="9" spans="1:9" ht="14.45" customHeight="1" x14ac:dyDescent="0.25">
      <c r="A9" t="s">
        <v>39</v>
      </c>
      <c r="E9" t="s">
        <v>8</v>
      </c>
      <c r="F9" t="s">
        <v>53</v>
      </c>
      <c r="G9" t="s">
        <v>260</v>
      </c>
      <c r="I9" t="s">
        <v>296</v>
      </c>
    </row>
    <row r="10" spans="1:9" ht="14.45" customHeight="1" x14ac:dyDescent="0.25">
      <c r="A10" t="s">
        <v>214</v>
      </c>
      <c r="F10" t="s">
        <v>210</v>
      </c>
      <c r="I10" t="s">
        <v>297</v>
      </c>
    </row>
    <row r="11" spans="1:9" ht="14.45" customHeight="1" x14ac:dyDescent="0.25">
      <c r="A11" t="s">
        <v>215</v>
      </c>
      <c r="F11" t="s">
        <v>54</v>
      </c>
    </row>
    <row r="12" spans="1:9" ht="14.45" customHeight="1" x14ac:dyDescent="0.25">
      <c r="A12" t="s">
        <v>216</v>
      </c>
    </row>
    <row r="13" spans="1:9" ht="14.45" customHeight="1" x14ac:dyDescent="0.25">
      <c r="A13" t="s">
        <v>217</v>
      </c>
    </row>
    <row r="14" spans="1:9" ht="14.45" customHeight="1" x14ac:dyDescent="0.25">
      <c r="A14" t="s">
        <v>218</v>
      </c>
    </row>
  </sheetData>
  <mergeCells count="4">
    <mergeCell ref="G6:G7"/>
    <mergeCell ref="E6:E7"/>
    <mergeCell ref="F6:F7"/>
    <mergeCell ref="I6:I7"/>
  </mergeCells>
  <pageMargins left="0.7" right="0.7" top="0.75" bottom="0.75" header="0.3" footer="0.3"/>
  <drawing r:id="rId1"/>
  <legacy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5ACD3-6055-4076-9BC4-6DA6942101B9}">
  <sheetPr published="0"/>
  <dimension ref="A1:C16"/>
  <sheetViews>
    <sheetView showGridLines="0" workbookViewId="0">
      <selection activeCell="C12" sqref="C12"/>
    </sheetView>
  </sheetViews>
  <sheetFormatPr baseColWidth="10" defaultRowHeight="15" x14ac:dyDescent="0.25"/>
  <cols>
    <col min="1" max="1" width="58.85546875" customWidth="1"/>
    <col min="2" max="2" width="24" bestFit="1" customWidth="1"/>
    <col min="3" max="3" width="26.5703125" bestFit="1" customWidth="1"/>
  </cols>
  <sheetData>
    <row r="1" spans="1:3" ht="30" x14ac:dyDescent="0.25">
      <c r="A1" s="174" t="s">
        <v>231</v>
      </c>
      <c r="B1" s="175" t="s">
        <v>232</v>
      </c>
      <c r="C1" s="175" t="s">
        <v>233</v>
      </c>
    </row>
    <row r="2" spans="1:3" ht="17.100000000000001" customHeight="1" x14ac:dyDescent="0.25">
      <c r="A2" s="123" t="s">
        <v>234</v>
      </c>
      <c r="B2" s="124" t="s">
        <v>235</v>
      </c>
      <c r="C2" s="124" t="s">
        <v>236</v>
      </c>
    </row>
    <row r="3" spans="1:3" ht="17.100000000000001" customHeight="1" x14ac:dyDescent="0.25">
      <c r="A3" s="123" t="s">
        <v>237</v>
      </c>
      <c r="B3" s="124" t="s">
        <v>238</v>
      </c>
      <c r="C3" s="124" t="s">
        <v>239</v>
      </c>
    </row>
    <row r="4" spans="1:3" ht="17.100000000000001" customHeight="1" x14ac:dyDescent="0.25">
      <c r="A4" s="123" t="s">
        <v>240</v>
      </c>
      <c r="B4" s="124" t="s">
        <v>238</v>
      </c>
      <c r="C4" s="124" t="s">
        <v>239</v>
      </c>
    </row>
    <row r="5" spans="1:3" ht="17.100000000000001" customHeight="1" x14ac:dyDescent="0.25">
      <c r="A5" s="123" t="s">
        <v>241</v>
      </c>
      <c r="B5" s="124" t="s">
        <v>242</v>
      </c>
      <c r="C5" s="124" t="s">
        <v>156</v>
      </c>
    </row>
    <row r="6" spans="1:3" ht="17.100000000000001" customHeight="1" x14ac:dyDescent="0.25">
      <c r="A6" s="123" t="s">
        <v>243</v>
      </c>
      <c r="B6" s="124" t="s">
        <v>242</v>
      </c>
      <c r="C6" s="124" t="s">
        <v>156</v>
      </c>
    </row>
    <row r="7" spans="1:3" ht="17.100000000000001" customHeight="1" x14ac:dyDescent="0.25">
      <c r="A7" s="123" t="s">
        <v>244</v>
      </c>
      <c r="B7" s="124" t="s">
        <v>245</v>
      </c>
      <c r="C7" s="124" t="s">
        <v>51</v>
      </c>
    </row>
    <row r="8" spans="1:3" ht="17.100000000000001" customHeight="1" x14ac:dyDescent="0.25">
      <c r="A8" s="123" t="s">
        <v>246</v>
      </c>
      <c r="B8" s="124" t="s">
        <v>245</v>
      </c>
      <c r="C8" s="124" t="s">
        <v>51</v>
      </c>
    </row>
    <row r="9" spans="1:3" x14ac:dyDescent="0.25">
      <c r="A9" s="123" t="s">
        <v>247</v>
      </c>
      <c r="B9" s="125" t="s">
        <v>238</v>
      </c>
      <c r="C9" s="125" t="s">
        <v>239</v>
      </c>
    </row>
    <row r="10" spans="1:3" ht="17.100000000000001" customHeight="1" x14ac:dyDescent="0.25">
      <c r="A10" s="123" t="s">
        <v>248</v>
      </c>
      <c r="B10" s="124" t="s">
        <v>245</v>
      </c>
      <c r="C10" s="124" t="s">
        <v>51</v>
      </c>
    </row>
    <row r="11" spans="1:3" ht="17.100000000000001" customHeight="1" x14ac:dyDescent="0.25">
      <c r="A11" s="123" t="s">
        <v>249</v>
      </c>
      <c r="B11" s="124" t="s">
        <v>238</v>
      </c>
      <c r="C11" s="124" t="s">
        <v>239</v>
      </c>
    </row>
    <row r="12" spans="1:3" ht="17.100000000000001" customHeight="1" x14ac:dyDescent="0.25">
      <c r="A12" s="123" t="s">
        <v>250</v>
      </c>
      <c r="B12" s="124" t="s">
        <v>251</v>
      </c>
      <c r="C12" s="124" t="s">
        <v>51</v>
      </c>
    </row>
    <row r="13" spans="1:3" ht="17.100000000000001" customHeight="1" x14ac:dyDescent="0.25">
      <c r="A13" s="123" t="s">
        <v>252</v>
      </c>
      <c r="B13" s="126" t="s">
        <v>253</v>
      </c>
      <c r="C13" s="124" t="s">
        <v>51</v>
      </c>
    </row>
    <row r="14" spans="1:3" ht="17.100000000000001" customHeight="1" x14ac:dyDescent="0.25">
      <c r="A14" s="123" t="s">
        <v>254</v>
      </c>
      <c r="B14" s="124" t="s">
        <v>255</v>
      </c>
      <c r="C14" s="124" t="s">
        <v>51</v>
      </c>
    </row>
    <row r="15" spans="1:3" ht="15.75" x14ac:dyDescent="0.25">
      <c r="A15" s="123" t="s">
        <v>256</v>
      </c>
      <c r="B15" s="126">
        <v>2</v>
      </c>
      <c r="C15" s="124" t="s">
        <v>40</v>
      </c>
    </row>
    <row r="16" spans="1:3" x14ac:dyDescent="0.25">
      <c r="A16" s="123" t="s">
        <v>258</v>
      </c>
      <c r="B16" s="123">
        <v>16</v>
      </c>
      <c r="C16" s="123" t="s">
        <v>40</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CA1DB-DB26-4D2F-B611-347049394D40}">
  <sheetPr published="0"/>
  <dimension ref="B1:H17"/>
  <sheetViews>
    <sheetView zoomScale="76" zoomScaleNormal="76" workbookViewId="0">
      <selection activeCell="K31" sqref="K31"/>
    </sheetView>
  </sheetViews>
  <sheetFormatPr baseColWidth="10" defaultColWidth="11.42578125" defaultRowHeight="11.25" x14ac:dyDescent="0.2"/>
  <cols>
    <col min="1" max="1" width="14.42578125" style="217" customWidth="1"/>
    <col min="2" max="2" width="18.140625" style="217" customWidth="1"/>
    <col min="3" max="3" width="6.42578125" style="217" customWidth="1"/>
    <col min="4" max="4" width="18.7109375" style="217" customWidth="1"/>
    <col min="5" max="5" width="16" style="217" customWidth="1"/>
    <col min="6" max="6" width="14.28515625" style="217" customWidth="1"/>
    <col min="7" max="7" width="18.5703125" style="217" customWidth="1"/>
    <col min="8" max="16384" width="11.42578125" style="217"/>
  </cols>
  <sheetData>
    <row r="1" spans="2:8" ht="11.25" customHeight="1" thickBot="1" x14ac:dyDescent="0.25">
      <c r="B1" s="476"/>
      <c r="C1" s="477"/>
      <c r="D1" s="477"/>
      <c r="E1" s="477"/>
      <c r="F1" s="477"/>
      <c r="G1" s="477"/>
      <c r="H1" s="477"/>
    </row>
    <row r="2" spans="2:8" ht="15" customHeight="1" x14ac:dyDescent="0.2">
      <c r="B2" s="478"/>
      <c r="C2" s="481" t="s">
        <v>352</v>
      </c>
      <c r="D2" s="481"/>
      <c r="E2" s="481"/>
      <c r="F2" s="481"/>
      <c r="G2" s="218" t="s">
        <v>353</v>
      </c>
      <c r="H2" s="216"/>
    </row>
    <row r="3" spans="2:8" ht="15" customHeight="1" x14ac:dyDescent="0.2">
      <c r="B3" s="479"/>
      <c r="C3" s="482"/>
      <c r="D3" s="482"/>
      <c r="E3" s="482"/>
      <c r="F3" s="482"/>
      <c r="G3" s="219"/>
      <c r="H3" s="216"/>
    </row>
    <row r="4" spans="2:8" ht="15" customHeight="1" x14ac:dyDescent="0.2">
      <c r="B4" s="479"/>
      <c r="C4" s="482"/>
      <c r="D4" s="482"/>
      <c r="E4" s="482"/>
      <c r="F4" s="482"/>
      <c r="G4" s="220" t="s">
        <v>354</v>
      </c>
      <c r="H4" s="216"/>
    </row>
    <row r="5" spans="2:8" ht="15" customHeight="1" thickBot="1" x14ac:dyDescent="0.25">
      <c r="B5" s="480"/>
      <c r="C5" s="483"/>
      <c r="D5" s="483"/>
      <c r="E5" s="483"/>
      <c r="F5" s="483"/>
      <c r="G5" s="221"/>
      <c r="H5" s="484"/>
    </row>
    <row r="6" spans="2:8" ht="17.25" customHeight="1" x14ac:dyDescent="0.2">
      <c r="B6" s="522" t="s">
        <v>355</v>
      </c>
      <c r="C6" s="523"/>
      <c r="D6" s="523"/>
      <c r="E6" s="523"/>
      <c r="F6" s="523"/>
      <c r="G6" s="524"/>
      <c r="H6" s="484"/>
    </row>
    <row r="7" spans="2:8" ht="30" x14ac:dyDescent="0.2">
      <c r="B7" s="516" t="s">
        <v>356</v>
      </c>
      <c r="C7" s="517" t="s">
        <v>357</v>
      </c>
      <c r="D7" s="517"/>
      <c r="E7" s="518" t="s">
        <v>358</v>
      </c>
      <c r="F7" s="519" t="s">
        <v>359</v>
      </c>
      <c r="G7" s="520" t="s">
        <v>360</v>
      </c>
      <c r="H7" s="484"/>
    </row>
    <row r="8" spans="2:8" ht="15.75" x14ac:dyDescent="0.2">
      <c r="B8" s="223"/>
      <c r="C8" s="224"/>
      <c r="D8" s="224"/>
      <c r="E8" s="225"/>
      <c r="F8" s="224"/>
      <c r="G8" s="226"/>
      <c r="H8" s="484"/>
    </row>
    <row r="9" spans="2:8" ht="79.5" customHeight="1" x14ac:dyDescent="0.2">
      <c r="B9" s="227" t="s">
        <v>361</v>
      </c>
      <c r="C9" s="228">
        <v>1.1000000000000001</v>
      </c>
      <c r="D9" s="512" t="s">
        <v>362</v>
      </c>
      <c r="E9" s="512" t="s">
        <v>426</v>
      </c>
      <c r="F9" s="512" t="s">
        <v>363</v>
      </c>
      <c r="G9" s="509" t="s">
        <v>364</v>
      </c>
      <c r="H9" s="484"/>
    </row>
    <row r="10" spans="2:8" ht="69.75" customHeight="1" x14ac:dyDescent="0.2">
      <c r="B10" s="227" t="s">
        <v>427</v>
      </c>
      <c r="C10" s="228">
        <v>2.1</v>
      </c>
      <c r="D10" s="512" t="s">
        <v>430</v>
      </c>
      <c r="E10" s="512" t="s">
        <v>365</v>
      </c>
      <c r="F10" s="512" t="s">
        <v>366</v>
      </c>
      <c r="G10" s="510">
        <v>45321</v>
      </c>
      <c r="H10" s="484"/>
    </row>
    <row r="11" spans="2:8" ht="73.5" customHeight="1" x14ac:dyDescent="0.2">
      <c r="B11" s="227" t="s">
        <v>367</v>
      </c>
      <c r="C11" s="228">
        <v>3.1</v>
      </c>
      <c r="D11" s="512" t="s">
        <v>368</v>
      </c>
      <c r="E11" s="512" t="s">
        <v>369</v>
      </c>
      <c r="F11" s="512" t="s">
        <v>370</v>
      </c>
      <c r="G11" s="510">
        <v>45322</v>
      </c>
      <c r="H11" s="484"/>
    </row>
    <row r="12" spans="2:8" ht="48.75" customHeight="1" thickBot="1" x14ac:dyDescent="0.25">
      <c r="B12" s="230" t="s">
        <v>428</v>
      </c>
      <c r="C12" s="231">
        <v>5.0999999999999996</v>
      </c>
      <c r="D12" s="513" t="s">
        <v>429</v>
      </c>
      <c r="E12" s="513" t="s">
        <v>371</v>
      </c>
      <c r="F12" s="513" t="s">
        <v>372</v>
      </c>
      <c r="G12" s="511" t="s">
        <v>373</v>
      </c>
      <c r="H12" s="484"/>
    </row>
    <row r="13" spans="2:8" x14ac:dyDescent="0.2">
      <c r="B13" s="487" t="s">
        <v>374</v>
      </c>
      <c r="C13" s="487"/>
      <c r="D13" s="487"/>
      <c r="E13" s="487"/>
      <c r="F13" s="487"/>
      <c r="G13" s="487"/>
      <c r="H13" s="484"/>
    </row>
    <row r="14" spans="2:8" ht="12" x14ac:dyDescent="0.2">
      <c r="B14" s="487"/>
      <c r="C14" s="487"/>
      <c r="D14" s="487"/>
      <c r="E14" s="487"/>
      <c r="F14" s="487"/>
      <c r="G14" s="487"/>
      <c r="H14" s="222"/>
    </row>
    <row r="15" spans="2:8" ht="12" x14ac:dyDescent="0.2">
      <c r="B15" s="233"/>
      <c r="C15" s="216"/>
      <c r="D15" s="216"/>
      <c r="E15" s="216"/>
      <c r="F15" s="216"/>
      <c r="G15" s="216"/>
      <c r="H15" s="216"/>
    </row>
    <row r="16" spans="2:8" ht="12" x14ac:dyDescent="0.2">
      <c r="B16" s="216"/>
      <c r="C16" s="216"/>
      <c r="D16" s="216"/>
      <c r="E16" s="216"/>
      <c r="F16" s="216"/>
      <c r="G16" s="216"/>
      <c r="H16" s="216"/>
    </row>
    <row r="17" spans="2:8" ht="12" x14ac:dyDescent="0.2">
      <c r="B17" s="216"/>
      <c r="C17" s="216"/>
      <c r="D17" s="216"/>
      <c r="E17" s="216"/>
      <c r="F17" s="216"/>
      <c r="G17" s="216"/>
      <c r="H17" s="216"/>
    </row>
  </sheetData>
  <mergeCells count="7">
    <mergeCell ref="B1:H1"/>
    <mergeCell ref="B2:B5"/>
    <mergeCell ref="C2:F5"/>
    <mergeCell ref="H5:H13"/>
    <mergeCell ref="C7:D7"/>
    <mergeCell ref="B13:G14"/>
    <mergeCell ref="B6:G6"/>
  </mergeCells>
  <pageMargins left="0.70866141732283472" right="0.70866141732283472" top="0.74803149606299213" bottom="0.74803149606299213" header="0.31496062992125984" footer="0.31496062992125984"/>
  <pageSetup scale="75" orientation="landscape" r:id="rId1"/>
  <headerFooter>
    <oddFooter>&amp;L26-01-2023</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E64FD-A08A-4287-9AA1-6D2D003F9091}">
  <sheetPr published="0"/>
  <dimension ref="B1:H14"/>
  <sheetViews>
    <sheetView zoomScale="76" zoomScaleNormal="76" workbookViewId="0">
      <selection activeCell="E9" sqref="E9"/>
    </sheetView>
  </sheetViews>
  <sheetFormatPr baseColWidth="10" defaultColWidth="11.42578125" defaultRowHeight="11.25" x14ac:dyDescent="0.2"/>
  <cols>
    <col min="1" max="1" width="10" style="217" customWidth="1"/>
    <col min="2" max="2" width="18.7109375" style="217" customWidth="1"/>
    <col min="3" max="3" width="6.42578125" style="217" customWidth="1"/>
    <col min="4" max="4" width="18.7109375" style="217" customWidth="1"/>
    <col min="5" max="5" width="16" style="217" customWidth="1"/>
    <col min="6" max="6" width="14.28515625" style="217" customWidth="1"/>
    <col min="7" max="7" width="18" style="217" customWidth="1"/>
    <col min="8" max="16384" width="11.42578125" style="217"/>
  </cols>
  <sheetData>
    <row r="1" spans="2:8" ht="11.25" customHeight="1" thickBot="1" x14ac:dyDescent="0.25">
      <c r="B1" s="476"/>
      <c r="C1" s="477"/>
      <c r="D1" s="477"/>
      <c r="E1" s="477"/>
      <c r="F1" s="477"/>
      <c r="G1" s="477"/>
      <c r="H1" s="477"/>
    </row>
    <row r="2" spans="2:8" ht="18.75" customHeight="1" x14ac:dyDescent="0.2">
      <c r="B2" s="478"/>
      <c r="C2" s="481" t="s">
        <v>352</v>
      </c>
      <c r="D2" s="481"/>
      <c r="E2" s="481"/>
      <c r="F2" s="481"/>
      <c r="G2" s="521" t="s">
        <v>353</v>
      </c>
      <c r="H2" s="216"/>
    </row>
    <row r="3" spans="2:8" ht="15" customHeight="1" x14ac:dyDescent="0.2">
      <c r="B3" s="479"/>
      <c r="C3" s="482"/>
      <c r="D3" s="482"/>
      <c r="E3" s="482"/>
      <c r="F3" s="482"/>
      <c r="G3" s="219"/>
      <c r="H3" s="216"/>
    </row>
    <row r="4" spans="2:8" ht="15" customHeight="1" x14ac:dyDescent="0.2">
      <c r="B4" s="479"/>
      <c r="C4" s="482"/>
      <c r="D4" s="482"/>
      <c r="E4" s="482"/>
      <c r="F4" s="482"/>
      <c r="G4" s="220" t="s">
        <v>354</v>
      </c>
      <c r="H4" s="216"/>
    </row>
    <row r="5" spans="2:8" ht="15" customHeight="1" thickBot="1" x14ac:dyDescent="0.25">
      <c r="B5" s="480"/>
      <c r="C5" s="483"/>
      <c r="D5" s="483"/>
      <c r="E5" s="483"/>
      <c r="F5" s="483"/>
      <c r="G5" s="221"/>
      <c r="H5" s="484"/>
    </row>
    <row r="6" spans="2:8" ht="17.25" customHeight="1" x14ac:dyDescent="0.2">
      <c r="B6" s="488" t="s">
        <v>375</v>
      </c>
      <c r="C6" s="489"/>
      <c r="D6" s="489"/>
      <c r="E6" s="489"/>
      <c r="F6" s="489"/>
      <c r="G6" s="525"/>
      <c r="H6" s="484"/>
    </row>
    <row r="7" spans="2:8" ht="30" x14ac:dyDescent="0.2">
      <c r="B7" s="536" t="s">
        <v>356</v>
      </c>
      <c r="C7" s="537" t="s">
        <v>357</v>
      </c>
      <c r="D7" s="537"/>
      <c r="E7" s="538" t="s">
        <v>358</v>
      </c>
      <c r="F7" s="539" t="s">
        <v>359</v>
      </c>
      <c r="G7" s="540" t="s">
        <v>360</v>
      </c>
      <c r="H7" s="484"/>
    </row>
    <row r="8" spans="2:8" ht="15.75" x14ac:dyDescent="0.2">
      <c r="B8" s="223"/>
      <c r="C8" s="224"/>
      <c r="D8" s="224"/>
      <c r="E8" s="225"/>
      <c r="F8" s="224"/>
      <c r="G8" s="226"/>
      <c r="H8" s="484"/>
    </row>
    <row r="9" spans="2:8" ht="69.75" customHeight="1" thickBot="1" x14ac:dyDescent="0.25">
      <c r="B9" s="526" t="s">
        <v>376</v>
      </c>
      <c r="C9" s="527">
        <v>4.0999999999999996</v>
      </c>
      <c r="D9" s="528" t="s">
        <v>377</v>
      </c>
      <c r="E9" s="528" t="s">
        <v>432</v>
      </c>
      <c r="F9" s="529" t="s">
        <v>366</v>
      </c>
      <c r="G9" s="530">
        <v>45473</v>
      </c>
      <c r="H9" s="484"/>
    </row>
    <row r="10" spans="2:8" x14ac:dyDescent="0.2">
      <c r="B10" s="487" t="s">
        <v>374</v>
      </c>
      <c r="C10" s="487"/>
      <c r="D10" s="487"/>
      <c r="E10" s="487"/>
      <c r="F10" s="487"/>
      <c r="G10" s="487"/>
      <c r="H10" s="484"/>
    </row>
    <row r="11" spans="2:8" ht="12" x14ac:dyDescent="0.2">
      <c r="B11" s="487"/>
      <c r="C11" s="487"/>
      <c r="D11" s="487"/>
      <c r="E11" s="487"/>
      <c r="F11" s="487"/>
      <c r="G11" s="487"/>
      <c r="H11" s="222"/>
    </row>
    <row r="12" spans="2:8" ht="12" x14ac:dyDescent="0.2">
      <c r="B12" s="233"/>
      <c r="C12" s="216"/>
      <c r="D12" s="216"/>
      <c r="E12" s="216"/>
      <c r="F12" s="216"/>
      <c r="G12" s="216"/>
      <c r="H12" s="216"/>
    </row>
    <row r="13" spans="2:8" ht="12" x14ac:dyDescent="0.2">
      <c r="B13" s="216"/>
      <c r="C13" s="216"/>
      <c r="D13" s="216"/>
      <c r="E13" s="216"/>
      <c r="F13" s="216"/>
      <c r="G13" s="216"/>
      <c r="H13" s="216"/>
    </row>
    <row r="14" spans="2:8" ht="12" x14ac:dyDescent="0.2">
      <c r="B14" s="216"/>
      <c r="C14" s="216"/>
      <c r="D14" s="216"/>
      <c r="E14" s="216"/>
      <c r="F14" s="216"/>
      <c r="G14" s="216"/>
      <c r="H14" s="216"/>
    </row>
  </sheetData>
  <mergeCells count="7">
    <mergeCell ref="B1:H1"/>
    <mergeCell ref="B2:B5"/>
    <mergeCell ref="C2:F5"/>
    <mergeCell ref="H5:H10"/>
    <mergeCell ref="C7:D7"/>
    <mergeCell ref="B10:G11"/>
    <mergeCell ref="B6:G6"/>
  </mergeCell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7F20B-591E-42D1-8525-82255F4399E7}">
  <dimension ref="B1:H17"/>
  <sheetViews>
    <sheetView zoomScale="77" zoomScaleNormal="77" workbookViewId="0">
      <selection activeCell="E9" sqref="E9"/>
    </sheetView>
  </sheetViews>
  <sheetFormatPr baseColWidth="10" defaultColWidth="11.42578125" defaultRowHeight="11.25" x14ac:dyDescent="0.2"/>
  <cols>
    <col min="1" max="1" width="11.42578125" style="217"/>
    <col min="2" max="2" width="19.42578125" style="217" customWidth="1"/>
    <col min="3" max="3" width="6.42578125" style="217" customWidth="1"/>
    <col min="4" max="4" width="18.7109375" style="217" customWidth="1"/>
    <col min="5" max="5" width="16" style="217" customWidth="1"/>
    <col min="6" max="6" width="16.5703125" style="217" customWidth="1"/>
    <col min="7" max="7" width="19.28515625" style="217" customWidth="1"/>
    <col min="8" max="16384" width="11.42578125" style="217"/>
  </cols>
  <sheetData>
    <row r="1" spans="2:8" ht="11.25" customHeight="1" thickBot="1" x14ac:dyDescent="0.25">
      <c r="B1" s="476"/>
      <c r="C1" s="477"/>
      <c r="D1" s="477"/>
      <c r="E1" s="477"/>
      <c r="F1" s="477"/>
      <c r="G1" s="477"/>
      <c r="H1" s="477"/>
    </row>
    <row r="2" spans="2:8" ht="15" customHeight="1" x14ac:dyDescent="0.2">
      <c r="B2" s="478"/>
      <c r="C2" s="481" t="s">
        <v>352</v>
      </c>
      <c r="D2" s="481"/>
      <c r="E2" s="481"/>
      <c r="F2" s="481"/>
      <c r="G2" s="218" t="s">
        <v>353</v>
      </c>
      <c r="H2" s="216"/>
    </row>
    <row r="3" spans="2:8" ht="15" customHeight="1" x14ac:dyDescent="0.2">
      <c r="B3" s="479"/>
      <c r="C3" s="482"/>
      <c r="D3" s="482"/>
      <c r="E3" s="482"/>
      <c r="F3" s="482"/>
      <c r="G3" s="219"/>
      <c r="H3" s="216"/>
    </row>
    <row r="4" spans="2:8" ht="15" customHeight="1" x14ac:dyDescent="0.2">
      <c r="B4" s="479"/>
      <c r="C4" s="482"/>
      <c r="D4" s="482"/>
      <c r="E4" s="482"/>
      <c r="F4" s="482"/>
      <c r="G4" s="220" t="s">
        <v>354</v>
      </c>
      <c r="H4" s="216"/>
    </row>
    <row r="5" spans="2:8" ht="15" customHeight="1" thickBot="1" x14ac:dyDescent="0.25">
      <c r="B5" s="480"/>
      <c r="C5" s="483"/>
      <c r="D5" s="483"/>
      <c r="E5" s="483"/>
      <c r="F5" s="483"/>
      <c r="G5" s="234"/>
      <c r="H5" s="484"/>
    </row>
    <row r="6" spans="2:8" ht="17.25" customHeight="1" x14ac:dyDescent="0.2">
      <c r="B6" s="485" t="s">
        <v>378</v>
      </c>
      <c r="C6" s="490"/>
      <c r="D6" s="490"/>
      <c r="E6" s="490"/>
      <c r="F6" s="490"/>
      <c r="G6" s="491"/>
      <c r="H6" s="484"/>
    </row>
    <row r="7" spans="2:8" ht="31.5" x14ac:dyDescent="0.2">
      <c r="B7" s="223" t="s">
        <v>356</v>
      </c>
      <c r="C7" s="486" t="s">
        <v>357</v>
      </c>
      <c r="D7" s="486"/>
      <c r="E7" s="225" t="s">
        <v>358</v>
      </c>
      <c r="F7" s="224" t="s">
        <v>359</v>
      </c>
      <c r="G7" s="226" t="s">
        <v>379</v>
      </c>
      <c r="H7" s="484"/>
    </row>
    <row r="8" spans="2:8" ht="56.25" customHeight="1" x14ac:dyDescent="0.2">
      <c r="B8" s="492" t="s">
        <v>380</v>
      </c>
      <c r="C8" s="247" t="s">
        <v>381</v>
      </c>
      <c r="D8" s="541" t="s">
        <v>382</v>
      </c>
      <c r="E8" s="541" t="s">
        <v>434</v>
      </c>
      <c r="F8" s="512" t="s">
        <v>383</v>
      </c>
      <c r="G8" s="542" t="s">
        <v>384</v>
      </c>
      <c r="H8" s="484"/>
    </row>
    <row r="9" spans="2:8" ht="78" customHeight="1" x14ac:dyDescent="0.2">
      <c r="B9" s="493"/>
      <c r="C9" s="247">
        <v>1.2</v>
      </c>
      <c r="D9" s="512" t="s">
        <v>385</v>
      </c>
      <c r="E9" s="512" t="s">
        <v>435</v>
      </c>
      <c r="F9" s="512" t="s">
        <v>386</v>
      </c>
      <c r="G9" s="542" t="s">
        <v>431</v>
      </c>
      <c r="H9" s="484"/>
    </row>
    <row r="10" spans="2:8" ht="53.25" customHeight="1" x14ac:dyDescent="0.2">
      <c r="B10" s="494" t="s">
        <v>387</v>
      </c>
      <c r="C10" s="247">
        <v>2.1</v>
      </c>
      <c r="D10" s="512" t="s">
        <v>388</v>
      </c>
      <c r="E10" s="541" t="s">
        <v>389</v>
      </c>
      <c r="F10" s="512" t="s">
        <v>390</v>
      </c>
      <c r="G10" s="543" t="s">
        <v>433</v>
      </c>
      <c r="H10" s="484"/>
    </row>
    <row r="11" spans="2:8" ht="54" customHeight="1" x14ac:dyDescent="0.2">
      <c r="B11" s="495"/>
      <c r="C11" s="247">
        <v>2.2000000000000002</v>
      </c>
      <c r="D11" s="512" t="s">
        <v>391</v>
      </c>
      <c r="E11" s="541" t="s">
        <v>392</v>
      </c>
      <c r="F11" s="512" t="s">
        <v>393</v>
      </c>
      <c r="G11" s="543" t="s">
        <v>242</v>
      </c>
      <c r="H11" s="484"/>
    </row>
    <row r="12" spans="2:8" ht="40.5" customHeight="1" thickBot="1" x14ac:dyDescent="0.25">
      <c r="B12" s="496"/>
      <c r="C12" s="248">
        <v>2.2999999999999998</v>
      </c>
      <c r="D12" s="515" t="s">
        <v>394</v>
      </c>
      <c r="E12" s="515" t="s">
        <v>395</v>
      </c>
      <c r="F12" s="513" t="s">
        <v>383</v>
      </c>
      <c r="G12" s="544" t="s">
        <v>396</v>
      </c>
      <c r="H12" s="484"/>
    </row>
    <row r="13" spans="2:8" x14ac:dyDescent="0.2">
      <c r="B13" s="487" t="s">
        <v>374</v>
      </c>
      <c r="C13" s="487"/>
      <c r="D13" s="487"/>
      <c r="E13" s="487"/>
      <c r="F13" s="487"/>
      <c r="G13" s="497"/>
      <c r="H13" s="484"/>
    </row>
    <row r="14" spans="2:8" ht="12" x14ac:dyDescent="0.2">
      <c r="B14" s="487"/>
      <c r="C14" s="487"/>
      <c r="D14" s="487"/>
      <c r="E14" s="487"/>
      <c r="F14" s="487"/>
      <c r="G14" s="497"/>
      <c r="H14" s="222"/>
    </row>
    <row r="15" spans="2:8" ht="12" x14ac:dyDescent="0.2">
      <c r="B15" s="233"/>
      <c r="C15" s="216"/>
      <c r="D15" s="216"/>
      <c r="E15" s="216"/>
      <c r="F15" s="216"/>
      <c r="G15" s="216"/>
      <c r="H15" s="216"/>
    </row>
    <row r="16" spans="2:8" ht="12" x14ac:dyDescent="0.2">
      <c r="B16" s="216"/>
      <c r="C16" s="216"/>
      <c r="D16" s="216"/>
      <c r="E16" s="216"/>
      <c r="F16" s="216"/>
      <c r="G16" s="216"/>
      <c r="H16" s="216"/>
    </row>
    <row r="17" spans="2:8" ht="12" x14ac:dyDescent="0.2">
      <c r="B17" s="216"/>
      <c r="C17" s="216"/>
      <c r="D17" s="216"/>
      <c r="E17" s="216"/>
      <c r="F17" s="216"/>
      <c r="G17" s="216"/>
      <c r="H17" s="216"/>
    </row>
  </sheetData>
  <mergeCells count="9">
    <mergeCell ref="B1:H1"/>
    <mergeCell ref="B2:B5"/>
    <mergeCell ref="C2:F5"/>
    <mergeCell ref="H5:H13"/>
    <mergeCell ref="B6:G6"/>
    <mergeCell ref="C7:D7"/>
    <mergeCell ref="B8:B9"/>
    <mergeCell ref="B10:B12"/>
    <mergeCell ref="B13:G14"/>
  </mergeCells>
  <pageMargins left="0.70866141732283472" right="0.70866141732283472" top="0.74803149606299213" bottom="0.74803149606299213" header="0.31496062992125984" footer="0.31496062992125984"/>
  <pageSetup scale="90"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B3316-0B3D-4544-AED4-0106F923B8A4}">
  <dimension ref="B2:H17"/>
  <sheetViews>
    <sheetView zoomScale="98" zoomScaleNormal="98" workbookViewId="0">
      <selection activeCell="D11" sqref="D11"/>
    </sheetView>
  </sheetViews>
  <sheetFormatPr baseColWidth="10" defaultColWidth="11.42578125" defaultRowHeight="11.25" x14ac:dyDescent="0.2"/>
  <cols>
    <col min="1" max="1" width="11.42578125" style="217"/>
    <col min="2" max="2" width="21.140625" style="217" customWidth="1"/>
    <col min="3" max="3" width="5.28515625" style="217" customWidth="1"/>
    <col min="4" max="4" width="18.7109375" style="217" customWidth="1"/>
    <col min="5" max="5" width="16" style="217" customWidth="1"/>
    <col min="6" max="6" width="15.7109375" style="217" customWidth="1"/>
    <col min="7" max="7" width="20.42578125" style="217" customWidth="1"/>
    <col min="8" max="16384" width="11.42578125" style="217"/>
  </cols>
  <sheetData>
    <row r="2" spans="2:8" ht="11.25" customHeight="1" x14ac:dyDescent="0.2">
      <c r="B2" s="476"/>
      <c r="C2" s="477"/>
      <c r="D2" s="477"/>
      <c r="E2" s="477"/>
      <c r="F2" s="477"/>
      <c r="G2" s="477"/>
      <c r="H2" s="477"/>
    </row>
    <row r="3" spans="2:8" ht="11.25" customHeight="1" thickBot="1" x14ac:dyDescent="0.25">
      <c r="B3" s="476"/>
      <c r="C3" s="477"/>
      <c r="D3" s="477"/>
      <c r="E3" s="477"/>
      <c r="F3" s="477"/>
      <c r="G3" s="477"/>
      <c r="H3" s="477"/>
    </row>
    <row r="4" spans="2:8" ht="15" customHeight="1" x14ac:dyDescent="0.2">
      <c r="B4" s="478"/>
      <c r="C4" s="481" t="s">
        <v>397</v>
      </c>
      <c r="D4" s="481"/>
      <c r="E4" s="481"/>
      <c r="F4" s="481"/>
      <c r="G4" s="218" t="s">
        <v>398</v>
      </c>
      <c r="H4" s="216"/>
    </row>
    <row r="5" spans="2:8" ht="15" customHeight="1" x14ac:dyDescent="0.2">
      <c r="B5" s="479"/>
      <c r="C5" s="482"/>
      <c r="D5" s="482"/>
      <c r="E5" s="482"/>
      <c r="F5" s="482"/>
      <c r="G5" s="219"/>
      <c r="H5" s="216"/>
    </row>
    <row r="6" spans="2:8" ht="15" customHeight="1" x14ac:dyDescent="0.2">
      <c r="B6" s="479"/>
      <c r="C6" s="482"/>
      <c r="D6" s="482"/>
      <c r="E6" s="482"/>
      <c r="F6" s="482"/>
      <c r="G6" s="220" t="s">
        <v>354</v>
      </c>
      <c r="H6" s="216"/>
    </row>
    <row r="7" spans="2:8" ht="15" customHeight="1" x14ac:dyDescent="0.2">
      <c r="B7" s="498"/>
      <c r="C7" s="499"/>
      <c r="D7" s="499"/>
      <c r="E7" s="499"/>
      <c r="F7" s="499"/>
      <c r="G7" s="236"/>
      <c r="H7" s="484"/>
    </row>
    <row r="8" spans="2:8" ht="17.25" customHeight="1" x14ac:dyDescent="0.2">
      <c r="B8" s="500" t="s">
        <v>399</v>
      </c>
      <c r="C8" s="501"/>
      <c r="D8" s="501"/>
      <c r="E8" s="501"/>
      <c r="F8" s="501"/>
      <c r="G8" s="502"/>
      <c r="H8" s="484"/>
    </row>
    <row r="9" spans="2:8" ht="31.5" x14ac:dyDescent="0.2">
      <c r="B9" s="531" t="s">
        <v>356</v>
      </c>
      <c r="C9" s="532" t="s">
        <v>357</v>
      </c>
      <c r="D9" s="532"/>
      <c r="E9" s="533" t="s">
        <v>358</v>
      </c>
      <c r="F9" s="534" t="s">
        <v>359</v>
      </c>
      <c r="G9" s="535" t="s">
        <v>379</v>
      </c>
      <c r="H9" s="484"/>
    </row>
    <row r="10" spans="2:8" ht="15.75" x14ac:dyDescent="0.2">
      <c r="B10" s="223"/>
      <c r="C10" s="224"/>
      <c r="D10" s="224"/>
      <c r="E10" s="225"/>
      <c r="F10" s="224"/>
      <c r="G10" s="226"/>
      <c r="H10" s="484"/>
    </row>
    <row r="11" spans="2:8" ht="46.15" customHeight="1" x14ac:dyDescent="0.2">
      <c r="B11" s="545" t="s">
        <v>400</v>
      </c>
      <c r="C11" s="247">
        <v>2.1</v>
      </c>
      <c r="D11" s="550" t="s">
        <v>401</v>
      </c>
      <c r="E11" s="547" t="s">
        <v>402</v>
      </c>
      <c r="F11" s="245" t="s">
        <v>366</v>
      </c>
      <c r="G11" s="242" t="s">
        <v>403</v>
      </c>
      <c r="H11" s="484"/>
    </row>
    <row r="12" spans="2:8" ht="35.25" customHeight="1" x14ac:dyDescent="0.2">
      <c r="B12" s="545" t="s">
        <v>442</v>
      </c>
      <c r="C12" s="247">
        <v>3.1</v>
      </c>
      <c r="D12" s="550" t="s">
        <v>436</v>
      </c>
      <c r="E12" s="547" t="s">
        <v>437</v>
      </c>
      <c r="F12" s="245" t="s">
        <v>438</v>
      </c>
      <c r="G12" s="242" t="s">
        <v>405</v>
      </c>
      <c r="H12" s="484"/>
    </row>
    <row r="13" spans="2:8" ht="80.25" customHeight="1" x14ac:dyDescent="0.2">
      <c r="B13" s="545" t="s">
        <v>440</v>
      </c>
      <c r="C13" s="546">
        <v>4.0999999999999996</v>
      </c>
      <c r="D13" s="551" t="s">
        <v>406</v>
      </c>
      <c r="E13" s="547" t="s">
        <v>407</v>
      </c>
      <c r="F13" s="245" t="s">
        <v>408</v>
      </c>
      <c r="G13" s="242" t="s">
        <v>251</v>
      </c>
      <c r="H13" s="484"/>
    </row>
    <row r="14" spans="2:8" ht="37.5" customHeight="1" thickBot="1" x14ac:dyDescent="0.25">
      <c r="B14" s="549" t="s">
        <v>441</v>
      </c>
      <c r="C14" s="248">
        <v>5.0999999999999996</v>
      </c>
      <c r="D14" s="552" t="s">
        <v>409</v>
      </c>
      <c r="E14" s="514" t="s">
        <v>410</v>
      </c>
      <c r="F14" s="246" t="s">
        <v>439</v>
      </c>
      <c r="G14" s="548">
        <v>45323</v>
      </c>
      <c r="H14" s="216"/>
    </row>
    <row r="15" spans="2:8" ht="11.25" customHeight="1" x14ac:dyDescent="0.2">
      <c r="B15" s="487" t="s">
        <v>374</v>
      </c>
      <c r="C15" s="487"/>
      <c r="D15" s="487"/>
      <c r="E15" s="487"/>
      <c r="F15" s="487"/>
      <c r="G15" s="497"/>
    </row>
    <row r="16" spans="2:8" ht="11.25" customHeight="1" x14ac:dyDescent="0.2">
      <c r="B16" s="487"/>
      <c r="C16" s="487"/>
      <c r="D16" s="487"/>
      <c r="E16" s="487"/>
      <c r="F16" s="487"/>
      <c r="G16" s="497"/>
    </row>
    <row r="17" spans="2:2" ht="12" x14ac:dyDescent="0.2">
      <c r="B17" s="233"/>
    </row>
  </sheetData>
  <mergeCells count="7">
    <mergeCell ref="B15:G16"/>
    <mergeCell ref="B2:H3"/>
    <mergeCell ref="B4:B7"/>
    <mergeCell ref="C4:F7"/>
    <mergeCell ref="H7:H13"/>
    <mergeCell ref="B8:G8"/>
    <mergeCell ref="C9:D9"/>
  </mergeCells>
  <pageMargins left="0.70866141732283472" right="0.70866141732283472" top="0.74803149606299213" bottom="0.74803149606299213" header="0.31496062992125984" footer="0.31496062992125984"/>
  <pageSetup scale="90" orientation="portrait"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818B8-A250-4C53-AAD3-E26C9BBFEEF5}">
  <dimension ref="B2:H16"/>
  <sheetViews>
    <sheetView tabSelected="1" topLeftCell="A4" zoomScaleNormal="100" workbookViewId="0">
      <selection activeCell="D25" sqref="D25"/>
    </sheetView>
  </sheetViews>
  <sheetFormatPr baseColWidth="10" defaultColWidth="11.42578125" defaultRowHeight="11.25" x14ac:dyDescent="0.2"/>
  <cols>
    <col min="1" max="1" width="11.42578125" style="217"/>
    <col min="2" max="2" width="21.140625" style="217" customWidth="1"/>
    <col min="3" max="3" width="4.42578125" style="217" bestFit="1" customWidth="1"/>
    <col min="4" max="4" width="27.28515625" style="244" customWidth="1"/>
    <col min="5" max="5" width="20.85546875" style="217" customWidth="1"/>
    <col min="6" max="6" width="13.85546875" style="217" customWidth="1"/>
    <col min="7" max="7" width="18.42578125" style="217" customWidth="1"/>
    <col min="8" max="8" width="6.85546875" style="217" customWidth="1"/>
    <col min="9" max="16384" width="11.42578125" style="217"/>
  </cols>
  <sheetData>
    <row r="2" spans="2:8" ht="11.25" customHeight="1" x14ac:dyDescent="0.2">
      <c r="B2" s="476"/>
      <c r="C2" s="477"/>
      <c r="D2" s="477"/>
      <c r="E2" s="477"/>
      <c r="F2" s="477"/>
      <c r="G2" s="477"/>
      <c r="H2" s="477"/>
    </row>
    <row r="3" spans="2:8" ht="11.25" customHeight="1" thickBot="1" x14ac:dyDescent="0.25">
      <c r="B3" s="476"/>
      <c r="C3" s="477"/>
      <c r="D3" s="477"/>
      <c r="E3" s="477"/>
      <c r="F3" s="477"/>
      <c r="G3" s="477"/>
      <c r="H3" s="477"/>
    </row>
    <row r="4" spans="2:8" ht="15" customHeight="1" x14ac:dyDescent="0.2">
      <c r="B4" s="478"/>
      <c r="C4" s="505" t="s">
        <v>397</v>
      </c>
      <c r="D4" s="505"/>
      <c r="E4" s="505"/>
      <c r="F4" s="505"/>
      <c r="G4" s="237" t="s">
        <v>411</v>
      </c>
      <c r="H4" s="484"/>
    </row>
    <row r="5" spans="2:8" ht="15" customHeight="1" x14ac:dyDescent="0.2">
      <c r="B5" s="479"/>
      <c r="C5" s="506"/>
      <c r="D5" s="506"/>
      <c r="E5" s="506"/>
      <c r="F5" s="506"/>
      <c r="G5" s="238"/>
      <c r="H5" s="484"/>
    </row>
    <row r="6" spans="2:8" ht="15" customHeight="1" x14ac:dyDescent="0.2">
      <c r="B6" s="479"/>
      <c r="C6" s="506"/>
      <c r="D6" s="506"/>
      <c r="E6" s="506"/>
      <c r="F6" s="506"/>
      <c r="G6" s="239" t="s">
        <v>354</v>
      </c>
      <c r="H6" s="484"/>
    </row>
    <row r="7" spans="2:8" ht="15" customHeight="1" x14ac:dyDescent="0.2">
      <c r="B7" s="498"/>
      <c r="C7" s="507"/>
      <c r="D7" s="507"/>
      <c r="E7" s="507"/>
      <c r="F7" s="507"/>
      <c r="G7" s="240"/>
      <c r="H7" s="484"/>
    </row>
    <row r="8" spans="2:8" ht="17.25" customHeight="1" x14ac:dyDescent="0.2">
      <c r="B8" s="553" t="s">
        <v>412</v>
      </c>
      <c r="C8" s="554"/>
      <c r="D8" s="554"/>
      <c r="E8" s="554"/>
      <c r="F8" s="554"/>
      <c r="G8" s="555"/>
      <c r="H8" s="484"/>
    </row>
    <row r="9" spans="2:8" ht="15" x14ac:dyDescent="0.2">
      <c r="B9" s="556" t="s">
        <v>356</v>
      </c>
      <c r="C9" s="557" t="s">
        <v>357</v>
      </c>
      <c r="D9" s="557"/>
      <c r="E9" s="558" t="s">
        <v>358</v>
      </c>
      <c r="F9" s="559" t="s">
        <v>359</v>
      </c>
      <c r="G9" s="560" t="s">
        <v>379</v>
      </c>
      <c r="H9" s="484"/>
    </row>
    <row r="10" spans="2:8" ht="33.75" x14ac:dyDescent="0.2">
      <c r="B10" s="508" t="s">
        <v>413</v>
      </c>
      <c r="C10" s="228" t="s">
        <v>381</v>
      </c>
      <c r="D10" s="235" t="s">
        <v>414</v>
      </c>
      <c r="E10" s="547" t="s">
        <v>415</v>
      </c>
      <c r="F10" s="245" t="s">
        <v>416</v>
      </c>
      <c r="G10" s="241" t="s">
        <v>251</v>
      </c>
      <c r="H10" s="484"/>
    </row>
    <row r="11" spans="2:8" ht="56.25" x14ac:dyDescent="0.2">
      <c r="B11" s="508"/>
      <c r="C11" s="228">
        <v>1.2</v>
      </c>
      <c r="D11" s="229" t="s">
        <v>445</v>
      </c>
      <c r="E11" s="547" t="s">
        <v>443</v>
      </c>
      <c r="F11" s="245" t="s">
        <v>404</v>
      </c>
      <c r="G11" s="241" t="s">
        <v>417</v>
      </c>
      <c r="H11" s="484"/>
    </row>
    <row r="12" spans="2:8" ht="37.5" customHeight="1" x14ac:dyDescent="0.2">
      <c r="B12" s="503" t="s">
        <v>418</v>
      </c>
      <c r="C12" s="228" t="s">
        <v>419</v>
      </c>
      <c r="D12" s="235" t="s">
        <v>420</v>
      </c>
      <c r="E12" s="547" t="s">
        <v>410</v>
      </c>
      <c r="F12" s="245" t="s">
        <v>444</v>
      </c>
      <c r="G12" s="242" t="s">
        <v>421</v>
      </c>
      <c r="H12" s="216"/>
    </row>
    <row r="13" spans="2:8" ht="49.5" customHeight="1" thickBot="1" x14ac:dyDescent="0.25">
      <c r="B13" s="504"/>
      <c r="C13" s="231">
        <v>5.2</v>
      </c>
      <c r="D13" s="232" t="s">
        <v>422</v>
      </c>
      <c r="E13" s="514" t="s">
        <v>423</v>
      </c>
      <c r="F13" s="246" t="s">
        <v>424</v>
      </c>
      <c r="G13" s="243" t="s">
        <v>425</v>
      </c>
      <c r="H13" s="216"/>
    </row>
    <row r="14" spans="2:8" ht="11.25" customHeight="1" x14ac:dyDescent="0.2">
      <c r="B14" s="487" t="s">
        <v>374</v>
      </c>
      <c r="C14" s="487"/>
      <c r="D14" s="487"/>
      <c r="E14" s="487"/>
      <c r="F14" s="487"/>
      <c r="G14" s="497"/>
    </row>
    <row r="15" spans="2:8" ht="11.25" customHeight="1" x14ac:dyDescent="0.2">
      <c r="B15" s="487"/>
      <c r="C15" s="487"/>
      <c r="D15" s="487"/>
      <c r="E15" s="487"/>
      <c r="F15" s="487"/>
      <c r="G15" s="497"/>
    </row>
    <row r="16" spans="2:8" ht="12" x14ac:dyDescent="0.2">
      <c r="B16" s="233"/>
    </row>
  </sheetData>
  <mergeCells count="9">
    <mergeCell ref="B12:B13"/>
    <mergeCell ref="B14:G15"/>
    <mergeCell ref="B2:H3"/>
    <mergeCell ref="B4:B7"/>
    <mergeCell ref="C4:F7"/>
    <mergeCell ref="H4:H11"/>
    <mergeCell ref="B8:G8"/>
    <mergeCell ref="C9:D9"/>
    <mergeCell ref="B10:B11"/>
  </mergeCells>
  <printOptions horizontalCentered="1"/>
  <pageMargins left="0.70866141732283472" right="0.70866141732283472" top="0.74803149606299213" bottom="0.74803149606299213" header="0.31496062992125984" footer="0.31496062992125984"/>
  <pageSetup scale="85"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B1F62-4BDC-4CCB-905C-A48D4EA6E194}">
  <sheetPr published="0"/>
  <dimension ref="B1:H45"/>
  <sheetViews>
    <sheetView workbookViewId="0"/>
  </sheetViews>
  <sheetFormatPr baseColWidth="10" defaultColWidth="11.42578125" defaultRowHeight="15" x14ac:dyDescent="0.2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x14ac:dyDescent="0.3"/>
    <row r="2" spans="2:8" ht="18" x14ac:dyDescent="0.25">
      <c r="B2" s="284" t="s">
        <v>56</v>
      </c>
      <c r="C2" s="285"/>
      <c r="D2" s="285"/>
      <c r="E2" s="285"/>
      <c r="F2" s="285"/>
      <c r="G2" s="285"/>
      <c r="H2" s="286"/>
    </row>
    <row r="3" spans="2:8" x14ac:dyDescent="0.25">
      <c r="B3" s="8"/>
      <c r="C3" s="9"/>
      <c r="D3" s="9"/>
      <c r="E3" s="9"/>
      <c r="F3" s="9"/>
      <c r="G3" s="9"/>
      <c r="H3" s="10"/>
    </row>
    <row r="4" spans="2:8" ht="63" customHeight="1" x14ac:dyDescent="0.25">
      <c r="B4" s="287" t="s">
        <v>57</v>
      </c>
      <c r="C4" s="288"/>
      <c r="D4" s="288"/>
      <c r="E4" s="288"/>
      <c r="F4" s="288"/>
      <c r="G4" s="288"/>
      <c r="H4" s="289"/>
    </row>
    <row r="5" spans="2:8" ht="63" customHeight="1" x14ac:dyDescent="0.25">
      <c r="B5" s="290"/>
      <c r="C5" s="291"/>
      <c r="D5" s="291"/>
      <c r="E5" s="291"/>
      <c r="F5" s="291"/>
      <c r="G5" s="291"/>
      <c r="H5" s="292"/>
    </row>
    <row r="6" spans="2:8" ht="16.5" x14ac:dyDescent="0.25">
      <c r="B6" s="293" t="s">
        <v>58</v>
      </c>
      <c r="C6" s="294"/>
      <c r="D6" s="294"/>
      <c r="E6" s="294"/>
      <c r="F6" s="294"/>
      <c r="G6" s="294"/>
      <c r="H6" s="295"/>
    </row>
    <row r="7" spans="2:8" ht="95.25" customHeight="1" x14ac:dyDescent="0.25">
      <c r="B7" s="296" t="s">
        <v>59</v>
      </c>
      <c r="C7" s="297"/>
      <c r="D7" s="297"/>
      <c r="E7" s="297"/>
      <c r="F7" s="297"/>
      <c r="G7" s="297"/>
      <c r="H7" s="298"/>
    </row>
    <row r="8" spans="2:8" ht="16.5" x14ac:dyDescent="0.25">
      <c r="B8" s="11"/>
      <c r="C8" s="12"/>
      <c r="D8" s="12"/>
      <c r="E8" s="12"/>
      <c r="F8" s="12"/>
      <c r="G8" s="12"/>
      <c r="H8" s="13"/>
    </row>
    <row r="9" spans="2:8" ht="16.5" customHeight="1" x14ac:dyDescent="0.25">
      <c r="B9" s="299" t="s">
        <v>60</v>
      </c>
      <c r="C9" s="300"/>
      <c r="D9" s="300"/>
      <c r="E9" s="300"/>
      <c r="F9" s="300"/>
      <c r="G9" s="300"/>
      <c r="H9" s="301"/>
    </row>
    <row r="10" spans="2:8" ht="44.25" customHeight="1" x14ac:dyDescent="0.25">
      <c r="B10" s="299"/>
      <c r="C10" s="300"/>
      <c r="D10" s="300"/>
      <c r="E10" s="300"/>
      <c r="F10" s="300"/>
      <c r="G10" s="300"/>
      <c r="H10" s="301"/>
    </row>
    <row r="11" spans="2:8" ht="15.75" thickBot="1" x14ac:dyDescent="0.3">
      <c r="B11" s="14"/>
      <c r="C11" s="15"/>
      <c r="D11" s="16"/>
      <c r="E11" s="17"/>
      <c r="F11" s="17"/>
      <c r="G11" s="18"/>
      <c r="H11" s="19"/>
    </row>
    <row r="12" spans="2:8" ht="15.75" thickTop="1" x14ac:dyDescent="0.25">
      <c r="B12" s="14"/>
      <c r="C12" s="280" t="s">
        <v>61</v>
      </c>
      <c r="D12" s="281"/>
      <c r="E12" s="282" t="s">
        <v>62</v>
      </c>
      <c r="F12" s="283"/>
      <c r="G12" s="15"/>
      <c r="H12" s="19"/>
    </row>
    <row r="13" spans="2:8" ht="35.25" customHeight="1" x14ac:dyDescent="0.25">
      <c r="B13" s="14"/>
      <c r="C13" s="276" t="s">
        <v>63</v>
      </c>
      <c r="D13" s="277"/>
      <c r="E13" s="278" t="s">
        <v>64</v>
      </c>
      <c r="F13" s="279"/>
      <c r="G13" s="15"/>
      <c r="H13" s="19"/>
    </row>
    <row r="14" spans="2:8" ht="17.25" customHeight="1" x14ac:dyDescent="0.25">
      <c r="B14" s="14"/>
      <c r="C14" s="276" t="s">
        <v>65</v>
      </c>
      <c r="D14" s="277"/>
      <c r="E14" s="278" t="s">
        <v>66</v>
      </c>
      <c r="F14" s="279"/>
      <c r="G14" s="15"/>
      <c r="H14" s="19"/>
    </row>
    <row r="15" spans="2:8" ht="19.5" customHeight="1" x14ac:dyDescent="0.25">
      <c r="B15" s="14"/>
      <c r="C15" s="276" t="s">
        <v>67</v>
      </c>
      <c r="D15" s="277"/>
      <c r="E15" s="278" t="s">
        <v>68</v>
      </c>
      <c r="F15" s="279"/>
      <c r="G15" s="15"/>
      <c r="H15" s="19"/>
    </row>
    <row r="16" spans="2:8" ht="69.75" customHeight="1" x14ac:dyDescent="0.25">
      <c r="B16" s="14"/>
      <c r="C16" s="276" t="s">
        <v>69</v>
      </c>
      <c r="D16" s="277"/>
      <c r="E16" s="278" t="s">
        <v>70</v>
      </c>
      <c r="F16" s="279"/>
      <c r="G16" s="15"/>
      <c r="H16" s="19"/>
    </row>
    <row r="17" spans="2:8" ht="34.5" customHeight="1" x14ac:dyDescent="0.25">
      <c r="B17" s="14"/>
      <c r="C17" s="274" t="s">
        <v>8</v>
      </c>
      <c r="D17" s="275"/>
      <c r="E17" s="268" t="s">
        <v>71</v>
      </c>
      <c r="F17" s="269"/>
      <c r="G17" s="15"/>
      <c r="H17" s="19"/>
    </row>
    <row r="18" spans="2:8" ht="27.75" customHeight="1" x14ac:dyDescent="0.25">
      <c r="B18" s="14"/>
      <c r="C18" s="274" t="s">
        <v>9</v>
      </c>
      <c r="D18" s="275"/>
      <c r="E18" s="268" t="s">
        <v>72</v>
      </c>
      <c r="F18" s="269"/>
      <c r="G18" s="15"/>
      <c r="H18" s="19"/>
    </row>
    <row r="19" spans="2:8" ht="28.5" customHeight="1" x14ac:dyDescent="0.25">
      <c r="B19" s="14"/>
      <c r="C19" s="274" t="s">
        <v>10</v>
      </c>
      <c r="D19" s="275"/>
      <c r="E19" s="268" t="s">
        <v>73</v>
      </c>
      <c r="F19" s="269"/>
      <c r="G19" s="15"/>
      <c r="H19" s="19"/>
    </row>
    <row r="20" spans="2:8" ht="72.75" customHeight="1" x14ac:dyDescent="0.25">
      <c r="B20" s="14"/>
      <c r="C20" s="274" t="s">
        <v>11</v>
      </c>
      <c r="D20" s="275"/>
      <c r="E20" s="268" t="s">
        <v>74</v>
      </c>
      <c r="F20" s="269"/>
      <c r="G20" s="15"/>
      <c r="H20" s="19"/>
    </row>
    <row r="21" spans="2:8" ht="64.5" customHeight="1" x14ac:dyDescent="0.25">
      <c r="B21" s="14"/>
      <c r="C21" s="274" t="s">
        <v>12</v>
      </c>
      <c r="D21" s="275"/>
      <c r="E21" s="268" t="s">
        <v>75</v>
      </c>
      <c r="F21" s="269"/>
      <c r="G21" s="15"/>
      <c r="H21" s="19"/>
    </row>
    <row r="22" spans="2:8" ht="71.25" customHeight="1" x14ac:dyDescent="0.25">
      <c r="B22" s="14"/>
      <c r="C22" s="274" t="s">
        <v>76</v>
      </c>
      <c r="D22" s="275"/>
      <c r="E22" s="268" t="s">
        <v>77</v>
      </c>
      <c r="F22" s="269"/>
      <c r="G22" s="15"/>
      <c r="H22" s="19"/>
    </row>
    <row r="23" spans="2:8" ht="55.5" customHeight="1" x14ac:dyDescent="0.25">
      <c r="B23" s="14"/>
      <c r="C23" s="266" t="s">
        <v>78</v>
      </c>
      <c r="D23" s="267"/>
      <c r="E23" s="268" t="s">
        <v>79</v>
      </c>
      <c r="F23" s="269"/>
      <c r="G23" s="15"/>
      <c r="H23" s="19"/>
    </row>
    <row r="24" spans="2:8" ht="42" customHeight="1" x14ac:dyDescent="0.25">
      <c r="B24" s="14"/>
      <c r="C24" s="266" t="s">
        <v>18</v>
      </c>
      <c r="D24" s="267"/>
      <c r="E24" s="268" t="s">
        <v>80</v>
      </c>
      <c r="F24" s="269"/>
      <c r="G24" s="15"/>
      <c r="H24" s="19"/>
    </row>
    <row r="25" spans="2:8" ht="59.25" customHeight="1" x14ac:dyDescent="0.25">
      <c r="B25" s="14"/>
      <c r="C25" s="266" t="s">
        <v>20</v>
      </c>
      <c r="D25" s="267"/>
      <c r="E25" s="268" t="s">
        <v>81</v>
      </c>
      <c r="F25" s="269"/>
      <c r="G25" s="15"/>
      <c r="H25" s="19"/>
    </row>
    <row r="26" spans="2:8" ht="23.25" customHeight="1" x14ac:dyDescent="0.25">
      <c r="B26" s="14"/>
      <c r="C26" s="266" t="s">
        <v>21</v>
      </c>
      <c r="D26" s="267"/>
      <c r="E26" s="268" t="s">
        <v>82</v>
      </c>
      <c r="F26" s="269"/>
      <c r="G26" s="15"/>
      <c r="H26" s="19"/>
    </row>
    <row r="27" spans="2:8" ht="30.75" customHeight="1" x14ac:dyDescent="0.25">
      <c r="B27" s="14"/>
      <c r="C27" s="266" t="s">
        <v>83</v>
      </c>
      <c r="D27" s="267"/>
      <c r="E27" s="268" t="s">
        <v>84</v>
      </c>
      <c r="F27" s="269"/>
      <c r="G27" s="15"/>
      <c r="H27" s="19"/>
    </row>
    <row r="28" spans="2:8" ht="35.25" customHeight="1" x14ac:dyDescent="0.25">
      <c r="B28" s="14"/>
      <c r="C28" s="266" t="s">
        <v>85</v>
      </c>
      <c r="D28" s="267"/>
      <c r="E28" s="268" t="s">
        <v>86</v>
      </c>
      <c r="F28" s="269"/>
      <c r="G28" s="15"/>
      <c r="H28" s="19"/>
    </row>
    <row r="29" spans="2:8" ht="33" customHeight="1" x14ac:dyDescent="0.25">
      <c r="B29" s="14"/>
      <c r="C29" s="266" t="s">
        <v>85</v>
      </c>
      <c r="D29" s="267"/>
      <c r="E29" s="268" t="s">
        <v>86</v>
      </c>
      <c r="F29" s="269"/>
      <c r="G29" s="15"/>
      <c r="H29" s="19"/>
    </row>
    <row r="30" spans="2:8" ht="30" customHeight="1" x14ac:dyDescent="0.25">
      <c r="B30" s="14"/>
      <c r="C30" s="266" t="s">
        <v>87</v>
      </c>
      <c r="D30" s="267"/>
      <c r="E30" s="268" t="s">
        <v>88</v>
      </c>
      <c r="F30" s="269"/>
      <c r="G30" s="15"/>
      <c r="H30" s="19"/>
    </row>
    <row r="31" spans="2:8" ht="35.25" customHeight="1" x14ac:dyDescent="0.25">
      <c r="B31" s="14"/>
      <c r="C31" s="266" t="s">
        <v>89</v>
      </c>
      <c r="D31" s="267"/>
      <c r="E31" s="268" t="s">
        <v>90</v>
      </c>
      <c r="F31" s="269"/>
      <c r="G31" s="15"/>
      <c r="H31" s="19"/>
    </row>
    <row r="32" spans="2:8" ht="31.5" customHeight="1" x14ac:dyDescent="0.25">
      <c r="B32" s="14"/>
      <c r="C32" s="266" t="s">
        <v>91</v>
      </c>
      <c r="D32" s="267"/>
      <c r="E32" s="268" t="s">
        <v>92</v>
      </c>
      <c r="F32" s="269"/>
      <c r="G32" s="15"/>
      <c r="H32" s="19"/>
    </row>
    <row r="33" spans="2:8" ht="35.25" customHeight="1" x14ac:dyDescent="0.25">
      <c r="B33" s="14"/>
      <c r="C33" s="266" t="s">
        <v>93</v>
      </c>
      <c r="D33" s="267"/>
      <c r="E33" s="268" t="s">
        <v>94</v>
      </c>
      <c r="F33" s="269"/>
      <c r="G33" s="15"/>
      <c r="H33" s="19"/>
    </row>
    <row r="34" spans="2:8" ht="59.25" customHeight="1" x14ac:dyDescent="0.25">
      <c r="B34" s="14"/>
      <c r="C34" s="266" t="s">
        <v>95</v>
      </c>
      <c r="D34" s="267"/>
      <c r="E34" s="268" t="s">
        <v>96</v>
      </c>
      <c r="F34" s="269"/>
      <c r="G34" s="15"/>
      <c r="H34" s="19"/>
    </row>
    <row r="35" spans="2:8" ht="29.25" customHeight="1" x14ac:dyDescent="0.25">
      <c r="B35" s="14"/>
      <c r="C35" s="266" t="s">
        <v>27</v>
      </c>
      <c r="D35" s="267"/>
      <c r="E35" s="268" t="s">
        <v>97</v>
      </c>
      <c r="F35" s="269"/>
      <c r="G35" s="15"/>
      <c r="H35" s="19"/>
    </row>
    <row r="36" spans="2:8" ht="82.5" customHeight="1" x14ac:dyDescent="0.25">
      <c r="B36" s="14"/>
      <c r="C36" s="266" t="s">
        <v>98</v>
      </c>
      <c r="D36" s="267"/>
      <c r="E36" s="268" t="s">
        <v>99</v>
      </c>
      <c r="F36" s="269"/>
      <c r="G36" s="15"/>
      <c r="H36" s="19"/>
    </row>
    <row r="37" spans="2:8" ht="46.5" customHeight="1" x14ac:dyDescent="0.25">
      <c r="B37" s="14"/>
      <c r="C37" s="266" t="s">
        <v>32</v>
      </c>
      <c r="D37" s="267"/>
      <c r="E37" s="268" t="s">
        <v>100</v>
      </c>
      <c r="F37" s="269"/>
      <c r="G37" s="15"/>
      <c r="H37" s="19"/>
    </row>
    <row r="38" spans="2:8" ht="6.75" customHeight="1" thickBot="1" x14ac:dyDescent="0.3">
      <c r="B38" s="14"/>
      <c r="C38" s="270"/>
      <c r="D38" s="271"/>
      <c r="E38" s="272"/>
      <c r="F38" s="273"/>
      <c r="G38" s="15"/>
      <c r="H38" s="19"/>
    </row>
    <row r="39" spans="2:8" ht="15.75" thickTop="1" x14ac:dyDescent="0.25">
      <c r="B39" s="14"/>
      <c r="C39" s="20"/>
      <c r="D39" s="20"/>
      <c r="E39" s="21"/>
      <c r="F39" s="21"/>
      <c r="G39" s="15"/>
      <c r="H39" s="19"/>
    </row>
    <row r="40" spans="2:8" ht="21" customHeight="1" x14ac:dyDescent="0.25">
      <c r="B40" s="263" t="s">
        <v>101</v>
      </c>
      <c r="C40" s="264"/>
      <c r="D40" s="264"/>
      <c r="E40" s="264"/>
      <c r="F40" s="264"/>
      <c r="G40" s="264"/>
      <c r="H40" s="265"/>
    </row>
    <row r="41" spans="2:8" ht="20.25" customHeight="1" x14ac:dyDescent="0.25">
      <c r="B41" s="263" t="s">
        <v>102</v>
      </c>
      <c r="C41" s="264"/>
      <c r="D41" s="264"/>
      <c r="E41" s="264"/>
      <c r="F41" s="264"/>
      <c r="G41" s="264"/>
      <c r="H41" s="265"/>
    </row>
    <row r="42" spans="2:8" ht="20.25" customHeight="1" x14ac:dyDescent="0.25">
      <c r="B42" s="263" t="s">
        <v>103</v>
      </c>
      <c r="C42" s="264"/>
      <c r="D42" s="264"/>
      <c r="E42" s="264"/>
      <c r="F42" s="264"/>
      <c r="G42" s="264"/>
      <c r="H42" s="265"/>
    </row>
    <row r="43" spans="2:8" ht="20.25" customHeight="1" x14ac:dyDescent="0.25">
      <c r="B43" s="263" t="s">
        <v>104</v>
      </c>
      <c r="C43" s="264"/>
      <c r="D43" s="264"/>
      <c r="E43" s="264"/>
      <c r="F43" s="264"/>
      <c r="G43" s="264"/>
      <c r="H43" s="265"/>
    </row>
    <row r="44" spans="2:8" x14ac:dyDescent="0.25">
      <c r="B44" s="263" t="s">
        <v>105</v>
      </c>
      <c r="C44" s="264"/>
      <c r="D44" s="264"/>
      <c r="E44" s="264"/>
      <c r="F44" s="264"/>
      <c r="G44" s="264"/>
      <c r="H44" s="265"/>
    </row>
    <row r="45" spans="2:8" ht="15.75" thickBot="1" x14ac:dyDescent="0.3">
      <c r="B45" s="22"/>
      <c r="C45" s="23"/>
      <c r="D45" s="23"/>
      <c r="E45" s="23"/>
      <c r="F45" s="23"/>
      <c r="G45" s="23"/>
      <c r="H45" s="24"/>
    </row>
  </sheetData>
  <mergeCells count="64">
    <mergeCell ref="C12:D12"/>
    <mergeCell ref="E12:F12"/>
    <mergeCell ref="B2:H2"/>
    <mergeCell ref="B4:H5"/>
    <mergeCell ref="B6:H6"/>
    <mergeCell ref="B7:H7"/>
    <mergeCell ref="B9:H10"/>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B42:H42"/>
    <mergeCell ref="B43:H43"/>
    <mergeCell ref="B44:H44"/>
    <mergeCell ref="C37:D37"/>
    <mergeCell ref="E37:F37"/>
    <mergeCell ref="C38:D38"/>
    <mergeCell ref="E38:F38"/>
    <mergeCell ref="B40:H40"/>
    <mergeCell ref="B41:H4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F57C9-441C-4189-A710-AB37B538FE92}">
  <sheetPr published="0"/>
  <dimension ref="B1:AR34"/>
  <sheetViews>
    <sheetView showGridLines="0" topLeftCell="D1" zoomScale="70" zoomScaleNormal="70" workbookViewId="0">
      <selection activeCell="G12" sqref="G12"/>
    </sheetView>
  </sheetViews>
  <sheetFormatPr baseColWidth="10" defaultRowHeight="15" x14ac:dyDescent="0.25"/>
  <cols>
    <col min="1" max="1" width="4" customWidth="1"/>
    <col min="2" max="2" width="42.28515625" customWidth="1"/>
    <col min="3" max="5" width="42.85546875" customWidth="1"/>
    <col min="6" max="6" width="16.42578125" customWidth="1"/>
    <col min="7" max="7" width="24.28515625" customWidth="1"/>
    <col min="8" max="8" width="28.42578125" customWidth="1"/>
    <col min="9" max="9" width="51.5703125" customWidth="1"/>
    <col min="10" max="10" width="27.28515625" customWidth="1"/>
    <col min="11" max="11" width="15.5703125" customWidth="1"/>
  </cols>
  <sheetData>
    <row r="1" spans="2:44" x14ac:dyDescent="0.25">
      <c r="B1" s="25"/>
      <c r="C1" s="25"/>
      <c r="D1" s="25"/>
      <c r="E1" s="25"/>
      <c r="F1" s="25"/>
      <c r="G1" s="25"/>
      <c r="H1" s="25"/>
      <c r="I1" s="25"/>
      <c r="J1" s="25"/>
      <c r="K1" s="25"/>
    </row>
    <row r="2" spans="2:44" ht="16.5" x14ac:dyDescent="0.25">
      <c r="B2" s="127" t="s">
        <v>257</v>
      </c>
      <c r="C2" s="302" t="s">
        <v>306</v>
      </c>
      <c r="D2" s="302"/>
      <c r="E2" s="302"/>
      <c r="F2" s="302"/>
      <c r="G2" s="302"/>
      <c r="H2" s="302"/>
      <c r="I2" s="302"/>
      <c r="J2" s="302"/>
      <c r="K2" s="302"/>
    </row>
    <row r="3" spans="2:44" ht="16.5" x14ac:dyDescent="0.3">
      <c r="B3" s="128" t="s">
        <v>106</v>
      </c>
      <c r="C3" s="128" t="s">
        <v>107</v>
      </c>
      <c r="D3" s="128" t="s">
        <v>108</v>
      </c>
      <c r="E3" s="128" t="s">
        <v>109</v>
      </c>
      <c r="F3" s="304" t="s">
        <v>110</v>
      </c>
      <c r="G3" s="304"/>
      <c r="H3" s="304"/>
      <c r="I3" s="128" t="s">
        <v>111</v>
      </c>
      <c r="J3" s="304" t="s">
        <v>112</v>
      </c>
      <c r="K3" s="304"/>
    </row>
    <row r="4" spans="2:44" ht="16.5" x14ac:dyDescent="0.3">
      <c r="B4" s="305" t="s">
        <v>113</v>
      </c>
      <c r="C4" s="306"/>
      <c r="D4" s="306"/>
      <c r="E4" s="307"/>
      <c r="F4" s="305" t="s">
        <v>114</v>
      </c>
      <c r="G4" s="306"/>
      <c r="H4" s="306"/>
      <c r="I4" s="307"/>
      <c r="J4" s="178"/>
      <c r="K4" s="178"/>
    </row>
    <row r="5" spans="2:44" ht="16.5" x14ac:dyDescent="0.3">
      <c r="B5" s="179" t="s">
        <v>115</v>
      </c>
      <c r="C5" s="179" t="s">
        <v>202</v>
      </c>
      <c r="D5" s="179" t="s">
        <v>116</v>
      </c>
      <c r="E5" s="179" t="s">
        <v>117</v>
      </c>
      <c r="F5" s="179" t="s">
        <v>118</v>
      </c>
      <c r="G5" s="179" t="s">
        <v>119</v>
      </c>
      <c r="H5" s="179" t="s">
        <v>120</v>
      </c>
      <c r="I5" s="179" t="s">
        <v>121</v>
      </c>
      <c r="J5" s="179" t="s">
        <v>122</v>
      </c>
      <c r="K5" s="179" t="s">
        <v>123</v>
      </c>
      <c r="AO5" t="s">
        <v>124</v>
      </c>
      <c r="AR5" t="s">
        <v>125</v>
      </c>
    </row>
    <row r="6" spans="2:44" ht="99" x14ac:dyDescent="0.25">
      <c r="B6" s="187" t="s">
        <v>204</v>
      </c>
      <c r="C6" s="180" t="s">
        <v>306</v>
      </c>
      <c r="D6" s="186" t="s">
        <v>305</v>
      </c>
      <c r="E6" s="185" t="s">
        <v>304</v>
      </c>
      <c r="F6" s="188" t="s">
        <v>124</v>
      </c>
      <c r="G6" s="186" t="s">
        <v>303</v>
      </c>
      <c r="H6" s="186" t="s">
        <v>302</v>
      </c>
      <c r="I6" s="186" t="s">
        <v>301</v>
      </c>
      <c r="J6" s="186" t="s">
        <v>327</v>
      </c>
      <c r="K6" s="186">
        <v>16</v>
      </c>
      <c r="AO6" t="s">
        <v>127</v>
      </c>
      <c r="AR6" t="s">
        <v>128</v>
      </c>
    </row>
    <row r="7" spans="2:44" ht="66" x14ac:dyDescent="0.25">
      <c r="B7" s="187" t="s">
        <v>204</v>
      </c>
      <c r="C7" s="180" t="str">
        <f t="shared" ref="C7:C15" si="0">+C6</f>
        <v>PREVENIR LA MATERIALIZACION DE LOS RIESGOS DE CORRUPCION EN LOS DIFERENTES PROCESOS DE LA EMPRESA</v>
      </c>
      <c r="D7" s="186" t="s">
        <v>305</v>
      </c>
      <c r="E7" s="185" t="s">
        <v>304</v>
      </c>
      <c r="F7" s="188" t="s">
        <v>127</v>
      </c>
      <c r="G7" s="186" t="s">
        <v>308</v>
      </c>
      <c r="H7" s="186" t="s">
        <v>331</v>
      </c>
      <c r="I7" s="186" t="s">
        <v>307</v>
      </c>
      <c r="J7" s="186" t="s">
        <v>327</v>
      </c>
      <c r="K7" s="186">
        <v>16</v>
      </c>
    </row>
    <row r="8" spans="2:44" ht="49.5" x14ac:dyDescent="0.25">
      <c r="B8" s="187" t="s">
        <v>204</v>
      </c>
      <c r="C8" s="180" t="str">
        <f t="shared" si="0"/>
        <v>PREVENIR LA MATERIALIZACION DE LOS RIESGOS DE CORRUPCION EN LOS DIFERENTES PROCESOS DE LA EMPRESA</v>
      </c>
      <c r="D8" s="186" t="s">
        <v>226</v>
      </c>
      <c r="E8" s="185" t="s">
        <v>332</v>
      </c>
      <c r="F8" s="188" t="s">
        <v>127</v>
      </c>
      <c r="G8" s="181" t="s">
        <v>311</v>
      </c>
      <c r="H8" s="182" t="s">
        <v>310</v>
      </c>
      <c r="I8" s="183" t="s">
        <v>309</v>
      </c>
      <c r="J8" s="183" t="s">
        <v>327</v>
      </c>
      <c r="K8" s="184">
        <v>16</v>
      </c>
    </row>
    <row r="9" spans="2:44" ht="49.5" x14ac:dyDescent="0.25">
      <c r="B9" s="187" t="s">
        <v>204</v>
      </c>
      <c r="C9" s="180" t="str">
        <f t="shared" si="0"/>
        <v>PREVENIR LA MATERIALIZACION DE LOS RIESGOS DE CORRUPCION EN LOS DIFERENTES PROCESOS DE LA EMPRESA</v>
      </c>
      <c r="D9" s="186" t="s">
        <v>226</v>
      </c>
      <c r="E9" s="185" t="s">
        <v>332</v>
      </c>
      <c r="F9" s="188" t="s">
        <v>127</v>
      </c>
      <c r="G9" s="181" t="s">
        <v>314</v>
      </c>
      <c r="H9" s="182" t="s">
        <v>313</v>
      </c>
      <c r="I9" s="183" t="s">
        <v>312</v>
      </c>
      <c r="J9" s="183" t="s">
        <v>327</v>
      </c>
      <c r="K9" s="184">
        <v>16</v>
      </c>
    </row>
    <row r="10" spans="2:44" ht="49.5" x14ac:dyDescent="0.25">
      <c r="B10" s="187" t="s">
        <v>204</v>
      </c>
      <c r="C10" s="180" t="str">
        <f t="shared" si="0"/>
        <v>PREVENIR LA MATERIALIZACION DE LOS RIESGOS DE CORRUPCION EN LOS DIFERENTES PROCESOS DE LA EMPRESA</v>
      </c>
      <c r="D10" s="186" t="s">
        <v>226</v>
      </c>
      <c r="E10" s="185" t="s">
        <v>316</v>
      </c>
      <c r="F10" s="188" t="s">
        <v>124</v>
      </c>
      <c r="G10" s="181" t="s">
        <v>315</v>
      </c>
      <c r="H10" s="182" t="s">
        <v>333</v>
      </c>
      <c r="I10" s="183" t="s">
        <v>334</v>
      </c>
      <c r="J10" s="183" t="s">
        <v>327</v>
      </c>
      <c r="K10" s="184">
        <v>16</v>
      </c>
    </row>
    <row r="11" spans="2:44" ht="82.5" x14ac:dyDescent="0.25">
      <c r="B11" s="187" t="s">
        <v>204</v>
      </c>
      <c r="C11" s="180" t="str">
        <f t="shared" si="0"/>
        <v>PREVENIR LA MATERIALIZACION DE LOS RIESGOS DE CORRUPCION EN LOS DIFERENTES PROCESOS DE LA EMPRESA</v>
      </c>
      <c r="D11" s="186" t="s">
        <v>226</v>
      </c>
      <c r="E11" s="185" t="s">
        <v>319</v>
      </c>
      <c r="F11" s="188" t="s">
        <v>127</v>
      </c>
      <c r="G11" s="181" t="s">
        <v>318</v>
      </c>
      <c r="H11" s="182" t="s">
        <v>335</v>
      </c>
      <c r="I11" s="183" t="s">
        <v>317</v>
      </c>
      <c r="J11" s="183" t="s">
        <v>327</v>
      </c>
      <c r="K11" s="184">
        <v>16</v>
      </c>
    </row>
    <row r="12" spans="2:44" ht="49.5" x14ac:dyDescent="0.25">
      <c r="B12" s="187" t="s">
        <v>204</v>
      </c>
      <c r="C12" s="180" t="str">
        <f t="shared" si="0"/>
        <v>PREVENIR LA MATERIALIZACION DE LOS RIESGOS DE CORRUPCION EN LOS DIFERENTES PROCESOS DE LA EMPRESA</v>
      </c>
      <c r="D12" s="186" t="s">
        <v>226</v>
      </c>
      <c r="E12" s="185" t="s">
        <v>336</v>
      </c>
      <c r="F12" s="188" t="s">
        <v>127</v>
      </c>
      <c r="G12" s="182" t="s">
        <v>321</v>
      </c>
      <c r="H12" s="182" t="s">
        <v>337</v>
      </c>
      <c r="I12" s="183" t="s">
        <v>320</v>
      </c>
      <c r="J12" s="183" t="s">
        <v>327</v>
      </c>
      <c r="K12" s="184">
        <v>16</v>
      </c>
    </row>
    <row r="13" spans="2:44" ht="49.5" x14ac:dyDescent="0.25">
      <c r="B13" s="187" t="s">
        <v>204</v>
      </c>
      <c r="C13" s="180" t="str">
        <f t="shared" si="0"/>
        <v>PREVENIR LA MATERIALIZACION DE LOS RIESGOS DE CORRUPCION EN LOS DIFERENTES PROCESOS DE LA EMPRESA</v>
      </c>
      <c r="D13" s="186" t="s">
        <v>226</v>
      </c>
      <c r="E13" s="185" t="s">
        <v>319</v>
      </c>
      <c r="F13" s="188" t="s">
        <v>124</v>
      </c>
      <c r="G13" s="181" t="s">
        <v>322</v>
      </c>
      <c r="H13" s="182" t="s">
        <v>338</v>
      </c>
      <c r="I13" s="183" t="s">
        <v>339</v>
      </c>
      <c r="J13" s="183" t="s">
        <v>327</v>
      </c>
      <c r="K13" s="184">
        <v>16</v>
      </c>
    </row>
    <row r="14" spans="2:44" ht="49.5" x14ac:dyDescent="0.25">
      <c r="B14" s="187" t="s">
        <v>204</v>
      </c>
      <c r="C14" s="180" t="str">
        <f t="shared" si="0"/>
        <v>PREVENIR LA MATERIALIZACION DE LOS RIESGOS DE CORRUPCION EN LOS DIFERENTES PROCESOS DE LA EMPRESA</v>
      </c>
      <c r="D14" s="186" t="s">
        <v>226</v>
      </c>
      <c r="E14" s="185" t="s">
        <v>316</v>
      </c>
      <c r="F14" s="188" t="s">
        <v>124</v>
      </c>
      <c r="G14" s="182" t="s">
        <v>325</v>
      </c>
      <c r="H14" s="182" t="s">
        <v>323</v>
      </c>
      <c r="I14" s="183" t="s">
        <v>326</v>
      </c>
      <c r="J14" s="183" t="s">
        <v>327</v>
      </c>
      <c r="K14" s="184">
        <v>16</v>
      </c>
    </row>
    <row r="15" spans="2:44" ht="66" x14ac:dyDescent="0.25">
      <c r="B15" s="187" t="s">
        <v>204</v>
      </c>
      <c r="C15" s="180" t="str">
        <f t="shared" si="0"/>
        <v>PREVENIR LA MATERIALIZACION DE LOS RIESGOS DE CORRUPCION EN LOS DIFERENTES PROCESOS DE LA EMPRESA</v>
      </c>
      <c r="D15" s="186" t="s">
        <v>226</v>
      </c>
      <c r="E15" s="185" t="s">
        <v>328</v>
      </c>
      <c r="F15" s="188" t="s">
        <v>127</v>
      </c>
      <c r="G15" s="181" t="s">
        <v>324</v>
      </c>
      <c r="H15" s="182" t="s">
        <v>329</v>
      </c>
      <c r="I15" s="183" t="s">
        <v>330</v>
      </c>
      <c r="J15" s="183" t="s">
        <v>327</v>
      </c>
      <c r="K15" s="184">
        <v>16</v>
      </c>
    </row>
    <row r="16" spans="2:44" x14ac:dyDescent="0.25">
      <c r="B16" s="303" t="s">
        <v>219</v>
      </c>
      <c r="C16" s="303"/>
      <c r="D16" s="303"/>
      <c r="E16" s="303"/>
      <c r="AR16" t="s">
        <v>130</v>
      </c>
    </row>
    <row r="17" spans="2:44" x14ac:dyDescent="0.25">
      <c r="B17" s="303" t="s">
        <v>131</v>
      </c>
      <c r="C17" s="303"/>
      <c r="D17" s="303"/>
      <c r="E17" s="303"/>
      <c r="AR17" t="s">
        <v>132</v>
      </c>
    </row>
    <row r="18" spans="2:44" x14ac:dyDescent="0.25">
      <c r="B18" s="303" t="s">
        <v>220</v>
      </c>
      <c r="C18" s="303"/>
      <c r="D18" s="303"/>
      <c r="E18" s="303"/>
      <c r="AR18" t="s">
        <v>133</v>
      </c>
    </row>
    <row r="19" spans="2:44" x14ac:dyDescent="0.25">
      <c r="B19" s="303" t="s">
        <v>134</v>
      </c>
      <c r="C19" s="303"/>
      <c r="D19" s="303"/>
      <c r="E19" s="303"/>
      <c r="AR19" t="s">
        <v>129</v>
      </c>
    </row>
    <row r="20" spans="2:44" x14ac:dyDescent="0.25">
      <c r="B20" s="303" t="s">
        <v>221</v>
      </c>
      <c r="C20" s="303"/>
      <c r="D20" s="303"/>
      <c r="E20" s="303"/>
      <c r="AR20" t="s">
        <v>135</v>
      </c>
    </row>
    <row r="21" spans="2:44" x14ac:dyDescent="0.25">
      <c r="B21" s="303" t="s">
        <v>222</v>
      </c>
      <c r="C21" s="303"/>
      <c r="D21" s="303"/>
      <c r="E21" s="303"/>
      <c r="AR21" t="s">
        <v>126</v>
      </c>
    </row>
    <row r="22" spans="2:44" x14ac:dyDescent="0.25">
      <c r="B22" s="303" t="s">
        <v>223</v>
      </c>
      <c r="C22" s="303"/>
      <c r="D22" s="303"/>
      <c r="E22" s="303"/>
    </row>
    <row r="23" spans="2:44" x14ac:dyDescent="0.25">
      <c r="B23" s="303" t="s">
        <v>136</v>
      </c>
      <c r="C23" s="303"/>
      <c r="D23" s="303"/>
      <c r="E23" s="303"/>
    </row>
    <row r="24" spans="2:44" x14ac:dyDescent="0.25">
      <c r="B24" s="303" t="s">
        <v>137</v>
      </c>
      <c r="C24" s="303"/>
      <c r="D24" s="303"/>
      <c r="E24" s="303"/>
    </row>
    <row r="25" spans="2:44" x14ac:dyDescent="0.25">
      <c r="B25" s="303" t="s">
        <v>138</v>
      </c>
      <c r="C25" s="303"/>
      <c r="D25" s="303"/>
      <c r="E25" s="303"/>
    </row>
    <row r="27" spans="2:44" x14ac:dyDescent="0.25">
      <c r="B27" t="s">
        <v>203</v>
      </c>
    </row>
    <row r="28" spans="2:44" x14ac:dyDescent="0.25">
      <c r="B28" s="116" t="s">
        <v>207</v>
      </c>
    </row>
    <row r="29" spans="2:44" x14ac:dyDescent="0.25">
      <c r="B29" s="114" t="s">
        <v>205</v>
      </c>
    </row>
    <row r="30" spans="2:44" x14ac:dyDescent="0.25">
      <c r="B30" s="115" t="s">
        <v>224</v>
      </c>
    </row>
    <row r="31" spans="2:44" x14ac:dyDescent="0.25">
      <c r="B31" s="113" t="s">
        <v>204</v>
      </c>
    </row>
    <row r="34" spans="2:2" x14ac:dyDescent="0.25">
      <c r="B34" t="str">
        <f>+C2</f>
        <v>PREVENIR LA MATERIALIZACION DE LOS RIESGOS DE CORRUPCION EN LOS DIFERENTES PROCESOS DE LA EMPRESA</v>
      </c>
    </row>
  </sheetData>
  <mergeCells count="15">
    <mergeCell ref="C2:K2"/>
    <mergeCell ref="B23:E23"/>
    <mergeCell ref="B24:E24"/>
    <mergeCell ref="B25:E25"/>
    <mergeCell ref="F3:H3"/>
    <mergeCell ref="J3:K3"/>
    <mergeCell ref="B4:E4"/>
    <mergeCell ref="F4:I4"/>
    <mergeCell ref="B16:E16"/>
    <mergeCell ref="B17:E17"/>
    <mergeCell ref="B18:E18"/>
    <mergeCell ref="B19:E19"/>
    <mergeCell ref="B20:E20"/>
    <mergeCell ref="B21:E21"/>
    <mergeCell ref="B22:E22"/>
  </mergeCells>
  <dataValidations count="3">
    <dataValidation type="list" allowBlank="1" showInputMessage="1" showErrorMessage="1" sqref="B6:B15" xr:uid="{8D815BB3-AA16-450E-8A92-683C37EE6454}">
      <formula1>$B$28:$B$32</formula1>
    </dataValidation>
    <dataValidation type="list" allowBlank="1" showInputMessage="1" showErrorMessage="1" sqref="C6:C15" xr:uid="{42774F8C-C9DC-4313-B46F-A7934977A00F}">
      <formula1>$B$34</formula1>
    </dataValidation>
    <dataValidation type="list" allowBlank="1" showInputMessage="1" showErrorMessage="1" sqref="F6:F15" xr:uid="{B8A97F9E-2634-43BF-8266-6C133511FAF7}">
      <formula1>$AO$5:$AO$7</formula1>
    </dataValidation>
  </dataValidations>
  <pageMargins left="0.70866141732283472" right="0.70866141732283472" top="0.74803149606299213" bottom="0.74803149606299213" header="0.31496062992125984" footer="0.31496062992125984"/>
  <pageSetup paperSize="9" scale="75" orientation="landscape"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A463D27D-0533-4237-931D-21FA5E94FA0F}">
          <x14:formula1>
            <xm:f>LISTAS!$A$8:$A$14</xm:f>
          </x14:formula1>
          <xm:sqref>J6:J7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7F847-B51E-4C2D-8E3E-3CBDCD26BE26}">
  <sheetPr published="0"/>
  <dimension ref="A1:CU140"/>
  <sheetViews>
    <sheetView zoomScale="40" zoomScaleNormal="40" workbookViewId="0"/>
  </sheetViews>
  <sheetFormatPr baseColWidth="10" defaultRowHeight="15" x14ac:dyDescent="0.25"/>
  <cols>
    <col min="2" max="39" width="5.7109375" customWidth="1"/>
    <col min="41" max="46" width="5.7109375" customWidth="1"/>
  </cols>
  <sheetData>
    <row r="1" spans="1:99" x14ac:dyDescent="0.2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row>
    <row r="2" spans="1:99" ht="18" customHeight="1" x14ac:dyDescent="0.25">
      <c r="A2" s="7"/>
      <c r="B2" s="390" t="s">
        <v>139</v>
      </c>
      <c r="C2" s="390"/>
      <c r="D2" s="390"/>
      <c r="E2" s="390"/>
      <c r="F2" s="390"/>
      <c r="G2" s="390"/>
      <c r="H2" s="390"/>
      <c r="I2" s="390"/>
      <c r="J2" s="391" t="s">
        <v>8</v>
      </c>
      <c r="K2" s="391"/>
      <c r="L2" s="391"/>
      <c r="M2" s="391"/>
      <c r="N2" s="391"/>
      <c r="O2" s="391"/>
      <c r="P2" s="391"/>
      <c r="Q2" s="391"/>
      <c r="R2" s="391"/>
      <c r="S2" s="391"/>
      <c r="T2" s="391"/>
      <c r="U2" s="391"/>
      <c r="V2" s="391"/>
      <c r="W2" s="391"/>
      <c r="X2" s="391"/>
      <c r="Y2" s="391"/>
      <c r="Z2" s="391"/>
      <c r="AA2" s="391"/>
      <c r="AB2" s="391"/>
      <c r="AC2" s="391"/>
      <c r="AD2" s="391"/>
      <c r="AE2" s="391"/>
      <c r="AF2" s="391"/>
      <c r="AG2" s="391"/>
      <c r="AH2" s="391"/>
      <c r="AI2" s="391"/>
      <c r="AJ2" s="391"/>
      <c r="AK2" s="391"/>
      <c r="AL2" s="391"/>
      <c r="AM2" s="391"/>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row>
    <row r="3" spans="1:99" ht="18.75" customHeight="1" x14ac:dyDescent="0.25">
      <c r="A3" s="7"/>
      <c r="B3" s="390"/>
      <c r="C3" s="390"/>
      <c r="D3" s="390"/>
      <c r="E3" s="390"/>
      <c r="F3" s="390"/>
      <c r="G3" s="390"/>
      <c r="H3" s="390"/>
      <c r="I3" s="390"/>
      <c r="J3" s="391"/>
      <c r="K3" s="391"/>
      <c r="L3" s="391"/>
      <c r="M3" s="391"/>
      <c r="N3" s="391"/>
      <c r="O3" s="391"/>
      <c r="P3" s="391"/>
      <c r="Q3" s="391"/>
      <c r="R3" s="391"/>
      <c r="S3" s="391"/>
      <c r="T3" s="391"/>
      <c r="U3" s="391"/>
      <c r="V3" s="391"/>
      <c r="W3" s="391"/>
      <c r="X3" s="391"/>
      <c r="Y3" s="391"/>
      <c r="Z3" s="391"/>
      <c r="AA3" s="391"/>
      <c r="AB3" s="391"/>
      <c r="AC3" s="391"/>
      <c r="AD3" s="391"/>
      <c r="AE3" s="391"/>
      <c r="AF3" s="391"/>
      <c r="AG3" s="391"/>
      <c r="AH3" s="391"/>
      <c r="AI3" s="391"/>
      <c r="AJ3" s="391"/>
      <c r="AK3" s="391"/>
      <c r="AL3" s="391"/>
      <c r="AM3" s="391"/>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row>
    <row r="4" spans="1:99" ht="15" customHeight="1" x14ac:dyDescent="0.25">
      <c r="A4" s="7"/>
      <c r="B4" s="390"/>
      <c r="C4" s="390"/>
      <c r="D4" s="390"/>
      <c r="E4" s="390"/>
      <c r="F4" s="390"/>
      <c r="G4" s="390"/>
      <c r="H4" s="390"/>
      <c r="I4" s="390"/>
      <c r="J4" s="391"/>
      <c r="K4" s="391"/>
      <c r="L4" s="391"/>
      <c r="M4" s="391"/>
      <c r="N4" s="391"/>
      <c r="O4" s="391"/>
      <c r="P4" s="391"/>
      <c r="Q4" s="391"/>
      <c r="R4" s="391"/>
      <c r="S4" s="391"/>
      <c r="T4" s="391"/>
      <c r="U4" s="391"/>
      <c r="V4" s="391"/>
      <c r="W4" s="391"/>
      <c r="X4" s="391"/>
      <c r="Y4" s="391"/>
      <c r="Z4" s="391"/>
      <c r="AA4" s="391"/>
      <c r="AB4" s="391"/>
      <c r="AC4" s="391"/>
      <c r="AD4" s="391"/>
      <c r="AE4" s="391"/>
      <c r="AF4" s="391"/>
      <c r="AG4" s="391"/>
      <c r="AH4" s="391"/>
      <c r="AI4" s="391"/>
      <c r="AJ4" s="391"/>
      <c r="AK4" s="391"/>
      <c r="AL4" s="391"/>
      <c r="AM4" s="391"/>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row>
    <row r="5" spans="1:99" ht="15.75" thickBot="1" x14ac:dyDescent="0.3">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row>
    <row r="6" spans="1:99" ht="15" customHeight="1" x14ac:dyDescent="0.25">
      <c r="A6" s="7"/>
      <c r="B6" s="392" t="s">
        <v>42</v>
      </c>
      <c r="C6" s="392"/>
      <c r="D6" s="393"/>
      <c r="E6" s="308" t="s">
        <v>140</v>
      </c>
      <c r="F6" s="309"/>
      <c r="G6" s="309"/>
      <c r="H6" s="309"/>
      <c r="I6" s="310"/>
      <c r="J6" s="347" t="str">
        <f>IF(AND('[9]Mapa final'!$H$10="Muy Alta",'[9]Mapa final'!$L$10="Leve"),CONCATENATE("R",'[9]Mapa final'!$A$10),"")</f>
        <v/>
      </c>
      <c r="K6" s="348"/>
      <c r="L6" s="348" t="str">
        <f>IF(AND('[9]Mapa final'!$H$16="Muy Alta",'[9]Mapa final'!$L$16="Leve"),CONCATENATE("R",'[9]Mapa final'!$A$16),"")</f>
        <v/>
      </c>
      <c r="M6" s="348"/>
      <c r="N6" s="348" t="str">
        <f>IF(AND('[9]Mapa final'!$H$22="Muy Alta",'[9]Mapa final'!$L$22="Leve"),CONCATENATE("R",'[9]Mapa final'!$A$22),"")</f>
        <v/>
      </c>
      <c r="O6" s="349"/>
      <c r="P6" s="347" t="str">
        <f>IF(AND('[9]Mapa final'!$H$10="Muy Alta",'[9]Mapa final'!$L$10="Menor"),CONCATENATE("R",'[9]Mapa final'!$A$10),"")</f>
        <v/>
      </c>
      <c r="Q6" s="348"/>
      <c r="R6" s="348" t="str">
        <f>IF(AND('[9]Mapa final'!$H$16="Muy Alta",'[9]Mapa final'!$L$16="Menor"),CONCATENATE("R",'[9]Mapa final'!$A$16),"")</f>
        <v/>
      </c>
      <c r="S6" s="348"/>
      <c r="T6" s="348" t="str">
        <f>IF(AND('[9]Mapa final'!$H$22="Muy Alta",'[9]Mapa final'!$L$22="Menor"),CONCATENATE("R",'[9]Mapa final'!$A$22),"")</f>
        <v/>
      </c>
      <c r="U6" s="349"/>
      <c r="V6" s="347" t="str">
        <f>IF(AND('[9]Mapa final'!$H$10="Muy Alta",'[9]Mapa final'!$L$10="Moderado"),CONCATENATE("R",'[9]Mapa final'!$A$10),"")</f>
        <v/>
      </c>
      <c r="W6" s="348"/>
      <c r="X6" s="348" t="str">
        <f>IF(AND('[9]Mapa final'!$H$16="Muy Alta",'[9]Mapa final'!$L$16="Moderado"),CONCATENATE("R",'[9]Mapa final'!$A$16),"")</f>
        <v/>
      </c>
      <c r="Y6" s="348"/>
      <c r="Z6" s="348" t="str">
        <f>IF(AND('[9]Mapa final'!$H$22="Muy Alta",'[9]Mapa final'!$L$22="Moderado"),CONCATENATE("R",'[9]Mapa final'!$A$22),"")</f>
        <v/>
      </c>
      <c r="AA6" s="349"/>
      <c r="AB6" s="347" t="str">
        <f>IF(AND('[9]Mapa final'!$H$10="Muy Alta",'[9]Mapa final'!$L$10="Mayor"),CONCATENATE("R",'[9]Mapa final'!$A$10),"")</f>
        <v/>
      </c>
      <c r="AC6" s="348"/>
      <c r="AD6" s="348" t="str">
        <f>IF(AND('[9]Mapa final'!$H$16="Muy Alta",'[9]Mapa final'!$L$16="Mayor"),CONCATENATE("R",'[9]Mapa final'!$A$16),"")</f>
        <v/>
      </c>
      <c r="AE6" s="348"/>
      <c r="AF6" s="348" t="str">
        <f>IF(AND('[9]Mapa final'!$H$22="Muy Alta",'[9]Mapa final'!$L$22="Mayor"),CONCATENATE("R",'[9]Mapa final'!$A$22),"")</f>
        <v/>
      </c>
      <c r="AG6" s="349"/>
      <c r="AH6" s="353" t="str">
        <f>IF(AND('[9]Mapa final'!$H$10="Muy Alta",'[9]Mapa final'!$L$10="Catastrófico"),CONCATENATE("R",'[9]Mapa final'!$A$10),"")</f>
        <v/>
      </c>
      <c r="AI6" s="342"/>
      <c r="AJ6" s="342" t="str">
        <f>IF(AND('[9]Mapa final'!$H$16="Muy Alta",'[9]Mapa final'!$L$16="Catastrófico"),CONCATENATE("R",'[9]Mapa final'!$A$16),"")</f>
        <v/>
      </c>
      <c r="AK6" s="342"/>
      <c r="AL6" s="342" t="str">
        <f>IF(AND('[9]Mapa final'!$H$22="Muy Alta",'[9]Mapa final'!$L$22="Catastrófico"),CONCATENATE("R",'[9]Mapa final'!$A$22),"")</f>
        <v/>
      </c>
      <c r="AM6" s="343"/>
      <c r="AO6" s="381" t="s">
        <v>141</v>
      </c>
      <c r="AP6" s="382"/>
      <c r="AQ6" s="382"/>
      <c r="AR6" s="382"/>
      <c r="AS6" s="382"/>
      <c r="AT6" s="383"/>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row>
    <row r="7" spans="1:99" ht="15" customHeight="1" x14ac:dyDescent="0.25">
      <c r="A7" s="7"/>
      <c r="B7" s="392"/>
      <c r="C7" s="392"/>
      <c r="D7" s="393"/>
      <c r="E7" s="311"/>
      <c r="F7" s="312"/>
      <c r="G7" s="312"/>
      <c r="H7" s="312"/>
      <c r="I7" s="313"/>
      <c r="J7" s="318"/>
      <c r="K7" s="319"/>
      <c r="L7" s="319"/>
      <c r="M7" s="319"/>
      <c r="N7" s="319"/>
      <c r="O7" s="322"/>
      <c r="P7" s="318"/>
      <c r="Q7" s="319"/>
      <c r="R7" s="319"/>
      <c r="S7" s="319"/>
      <c r="T7" s="319"/>
      <c r="U7" s="322"/>
      <c r="V7" s="318"/>
      <c r="W7" s="319"/>
      <c r="X7" s="319"/>
      <c r="Y7" s="319"/>
      <c r="Z7" s="319"/>
      <c r="AA7" s="322"/>
      <c r="AB7" s="318"/>
      <c r="AC7" s="319"/>
      <c r="AD7" s="319"/>
      <c r="AE7" s="319"/>
      <c r="AF7" s="319"/>
      <c r="AG7" s="322"/>
      <c r="AH7" s="324"/>
      <c r="AI7" s="325"/>
      <c r="AJ7" s="325"/>
      <c r="AK7" s="325"/>
      <c r="AL7" s="325"/>
      <c r="AM7" s="328"/>
      <c r="AN7" s="7"/>
      <c r="AO7" s="384"/>
      <c r="AP7" s="385"/>
      <c r="AQ7" s="385"/>
      <c r="AR7" s="385"/>
      <c r="AS7" s="385"/>
      <c r="AT7" s="386"/>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row>
    <row r="8" spans="1:99" ht="15" customHeight="1" x14ac:dyDescent="0.25">
      <c r="A8" s="7"/>
      <c r="B8" s="392"/>
      <c r="C8" s="392"/>
      <c r="D8" s="393"/>
      <c r="E8" s="311"/>
      <c r="F8" s="312"/>
      <c r="G8" s="312"/>
      <c r="H8" s="312"/>
      <c r="I8" s="313"/>
      <c r="J8" s="318" t="str">
        <f>IF(AND('[9]Mapa final'!$H$28="Muy Alta",'[9]Mapa final'!$L$28="Leve"),CONCATENATE("R",'[9]Mapa final'!$A$28),"")</f>
        <v/>
      </c>
      <c r="K8" s="319"/>
      <c r="L8" s="319" t="str">
        <f>IF(AND('[9]Mapa final'!$H$34="Muy Alta",'[9]Mapa final'!$L$34="Leve"),CONCATENATE("R",'[9]Mapa final'!$A$34),"")</f>
        <v/>
      </c>
      <c r="M8" s="319"/>
      <c r="N8" s="319" t="str">
        <f>IF(AND('[9]Mapa final'!$H$40="Muy Alta",'[9]Mapa final'!$L$40="Leve"),CONCATENATE("R",'[9]Mapa final'!$A$40),"")</f>
        <v/>
      </c>
      <c r="O8" s="322"/>
      <c r="P8" s="318" t="str">
        <f>IF(AND('[9]Mapa final'!$H$28="Muy Alta",'[9]Mapa final'!$L$28="Menor"),CONCATENATE("R",'[9]Mapa final'!$A$28),"")</f>
        <v/>
      </c>
      <c r="Q8" s="319"/>
      <c r="R8" s="319" t="str">
        <f>IF(AND('[9]Mapa final'!$H$34="Muy Alta",'[9]Mapa final'!$L$34="Menor"),CONCATENATE("R",'[9]Mapa final'!$A$34),"")</f>
        <v/>
      </c>
      <c r="S8" s="319"/>
      <c r="T8" s="319" t="str">
        <f>IF(AND('[9]Mapa final'!$H$40="Muy Alta",'[9]Mapa final'!$L$40="Menor"),CONCATENATE("R",'[9]Mapa final'!$A$40),"")</f>
        <v/>
      </c>
      <c r="U8" s="322"/>
      <c r="V8" s="318" t="str">
        <f>IF(AND('[9]Mapa final'!$H$28="Muy Alta",'[9]Mapa final'!$L$28="Moderado"),CONCATENATE("R",'[9]Mapa final'!$A$28),"")</f>
        <v/>
      </c>
      <c r="W8" s="319"/>
      <c r="X8" s="319" t="str">
        <f>IF(AND('[9]Mapa final'!$H$34="Muy Alta",'[9]Mapa final'!$L$34="Moderado"),CONCATENATE("R",'[9]Mapa final'!$A$34),"")</f>
        <v/>
      </c>
      <c r="Y8" s="319"/>
      <c r="Z8" s="319" t="str">
        <f>IF(AND('[9]Mapa final'!$H$40="Muy Alta",'[9]Mapa final'!$L$40="Moderado"),CONCATENATE("R",'[9]Mapa final'!$A$40),"")</f>
        <v/>
      </c>
      <c r="AA8" s="322"/>
      <c r="AB8" s="318" t="str">
        <f>IF(AND('[9]Mapa final'!$H$28="Muy Alta",'[9]Mapa final'!$L$28="Mayor"),CONCATENATE("R",'[9]Mapa final'!$A$28),"")</f>
        <v/>
      </c>
      <c r="AC8" s="319"/>
      <c r="AD8" s="319" t="str">
        <f>IF(AND('[9]Mapa final'!$H$34="Muy Alta",'[9]Mapa final'!$L$34="Mayor"),CONCATENATE("R",'[9]Mapa final'!$A$34),"")</f>
        <v/>
      </c>
      <c r="AE8" s="319"/>
      <c r="AF8" s="319" t="str">
        <f>IF(AND('[9]Mapa final'!$H$40="Muy Alta",'[9]Mapa final'!$L$40="Mayor"),CONCATENATE("R",'[9]Mapa final'!$A$40),"")</f>
        <v/>
      </c>
      <c r="AG8" s="322"/>
      <c r="AH8" s="324" t="str">
        <f>IF(AND('[9]Mapa final'!$H$28="Muy Alta",'[9]Mapa final'!$L$28="Catastrófico"),CONCATENATE("R",'[9]Mapa final'!$A$28),"")</f>
        <v/>
      </c>
      <c r="AI8" s="325"/>
      <c r="AJ8" s="325" t="str">
        <f>IF(AND('[9]Mapa final'!$H$34="Muy Alta",'[9]Mapa final'!$L$34="Catastrófico"),CONCATENATE("R",'[9]Mapa final'!$A$34),"")</f>
        <v/>
      </c>
      <c r="AK8" s="325"/>
      <c r="AL8" s="325" t="str">
        <f>IF(AND('[9]Mapa final'!$H$40="Muy Alta",'[9]Mapa final'!$L$40="Catastrófico"),CONCATENATE("R",'[9]Mapa final'!$A$40),"")</f>
        <v/>
      </c>
      <c r="AM8" s="328"/>
      <c r="AN8" s="7"/>
      <c r="AO8" s="384"/>
      <c r="AP8" s="385"/>
      <c r="AQ8" s="385"/>
      <c r="AR8" s="385"/>
      <c r="AS8" s="385"/>
      <c r="AT8" s="386"/>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row>
    <row r="9" spans="1:99" ht="15" customHeight="1" x14ac:dyDescent="0.25">
      <c r="A9" s="7"/>
      <c r="B9" s="392"/>
      <c r="C9" s="392"/>
      <c r="D9" s="393"/>
      <c r="E9" s="311"/>
      <c r="F9" s="312"/>
      <c r="G9" s="312"/>
      <c r="H9" s="312"/>
      <c r="I9" s="313"/>
      <c r="J9" s="318"/>
      <c r="K9" s="319"/>
      <c r="L9" s="319"/>
      <c r="M9" s="319"/>
      <c r="N9" s="319"/>
      <c r="O9" s="322"/>
      <c r="P9" s="318"/>
      <c r="Q9" s="319"/>
      <c r="R9" s="319"/>
      <c r="S9" s="319"/>
      <c r="T9" s="319"/>
      <c r="U9" s="322"/>
      <c r="V9" s="318"/>
      <c r="W9" s="319"/>
      <c r="X9" s="319"/>
      <c r="Y9" s="319"/>
      <c r="Z9" s="319"/>
      <c r="AA9" s="322"/>
      <c r="AB9" s="318"/>
      <c r="AC9" s="319"/>
      <c r="AD9" s="319"/>
      <c r="AE9" s="319"/>
      <c r="AF9" s="319"/>
      <c r="AG9" s="322"/>
      <c r="AH9" s="324"/>
      <c r="AI9" s="325"/>
      <c r="AJ9" s="325"/>
      <c r="AK9" s="325"/>
      <c r="AL9" s="325"/>
      <c r="AM9" s="328"/>
      <c r="AN9" s="7"/>
      <c r="AO9" s="384"/>
      <c r="AP9" s="385"/>
      <c r="AQ9" s="385"/>
      <c r="AR9" s="385"/>
      <c r="AS9" s="385"/>
      <c r="AT9" s="386"/>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row>
    <row r="10" spans="1:99" ht="15" customHeight="1" x14ac:dyDescent="0.25">
      <c r="A10" s="7"/>
      <c r="B10" s="392"/>
      <c r="C10" s="392"/>
      <c r="D10" s="393"/>
      <c r="E10" s="311"/>
      <c r="F10" s="312"/>
      <c r="G10" s="312"/>
      <c r="H10" s="312"/>
      <c r="I10" s="313"/>
      <c r="J10" s="318" t="str">
        <f>IF(AND('[9]Mapa final'!$H$46="Muy Alta",'[9]Mapa final'!$L$46="Leve"),CONCATENATE("R",'[9]Mapa final'!$A$46),"")</f>
        <v/>
      </c>
      <c r="K10" s="319"/>
      <c r="L10" s="319" t="str">
        <f>IF(AND('[9]Mapa final'!$H$52="Muy Alta",'[9]Mapa final'!$L$52="Leve"),CONCATENATE("R",'[9]Mapa final'!$A$52),"")</f>
        <v/>
      </c>
      <c r="M10" s="319"/>
      <c r="N10" s="319" t="str">
        <f>IF(AND('[9]Mapa final'!$H$58="Muy Alta",'[9]Mapa final'!$L$58="Leve"),CONCATENATE("R",'[9]Mapa final'!$A$58),"")</f>
        <v/>
      </c>
      <c r="O10" s="322"/>
      <c r="P10" s="318" t="str">
        <f>IF(AND('[9]Mapa final'!$H$46="Muy Alta",'[9]Mapa final'!$L$46="Menor"),CONCATENATE("R",'[9]Mapa final'!$A$46),"")</f>
        <v/>
      </c>
      <c r="Q10" s="319"/>
      <c r="R10" s="319" t="str">
        <f>IF(AND('[9]Mapa final'!$H$52="Muy Alta",'[9]Mapa final'!$L$52="Menor"),CONCATENATE("R",'[9]Mapa final'!$A$52),"")</f>
        <v/>
      </c>
      <c r="S10" s="319"/>
      <c r="T10" s="319" t="str">
        <f>IF(AND('[9]Mapa final'!$H$58="Muy Alta",'[9]Mapa final'!$L$58="Menor"),CONCATENATE("R",'[9]Mapa final'!$A$58),"")</f>
        <v/>
      </c>
      <c r="U10" s="322"/>
      <c r="V10" s="318" t="str">
        <f>IF(AND('[9]Mapa final'!$H$46="Muy Alta",'[9]Mapa final'!$L$46="Moderado"),CONCATENATE("R",'[9]Mapa final'!$A$46),"")</f>
        <v/>
      </c>
      <c r="W10" s="319"/>
      <c r="X10" s="319" t="str">
        <f>IF(AND('[9]Mapa final'!$H$52="Muy Alta",'[9]Mapa final'!$L$52="Moderado"),CONCATENATE("R",'[9]Mapa final'!$A$52),"")</f>
        <v/>
      </c>
      <c r="Y10" s="319"/>
      <c r="Z10" s="319" t="str">
        <f>IF(AND('[9]Mapa final'!$H$58="Muy Alta",'[9]Mapa final'!$L$58="Moderado"),CONCATENATE("R",'[9]Mapa final'!$A$58),"")</f>
        <v/>
      </c>
      <c r="AA10" s="322"/>
      <c r="AB10" s="318" t="str">
        <f>IF(AND('[9]Mapa final'!$H$46="Muy Alta",'[9]Mapa final'!$L$46="Mayor"),CONCATENATE("R",'[9]Mapa final'!$A$46),"")</f>
        <v/>
      </c>
      <c r="AC10" s="319"/>
      <c r="AD10" s="319" t="str">
        <f>IF(AND('[9]Mapa final'!$H$52="Muy Alta",'[9]Mapa final'!$L$52="Mayor"),CONCATENATE("R",'[9]Mapa final'!$A$52),"")</f>
        <v/>
      </c>
      <c r="AE10" s="319"/>
      <c r="AF10" s="319" t="str">
        <f>IF(AND('[9]Mapa final'!$H$58="Muy Alta",'[9]Mapa final'!$L$58="Mayor"),CONCATENATE("R",'[9]Mapa final'!$A$58),"")</f>
        <v/>
      </c>
      <c r="AG10" s="322"/>
      <c r="AH10" s="324" t="str">
        <f>IF(AND('[9]Mapa final'!$H$46="Muy Alta",'[9]Mapa final'!$L$46="Catastrófico"),CONCATENATE("R",'[9]Mapa final'!$A$46),"")</f>
        <v/>
      </c>
      <c r="AI10" s="325"/>
      <c r="AJ10" s="325" t="str">
        <f>IF(AND('[9]Mapa final'!$H$52="Muy Alta",'[9]Mapa final'!$L$52="Catastrófico"),CONCATENATE("R",'[9]Mapa final'!$A$52),"")</f>
        <v/>
      </c>
      <c r="AK10" s="325"/>
      <c r="AL10" s="325" t="str">
        <f>IF(AND('[9]Mapa final'!$H$58="Muy Alta",'[9]Mapa final'!$L$58="Catastrófico"),CONCATENATE("R",'[9]Mapa final'!$A$58),"")</f>
        <v/>
      </c>
      <c r="AM10" s="328"/>
      <c r="AN10" s="7"/>
      <c r="AO10" s="384"/>
      <c r="AP10" s="385"/>
      <c r="AQ10" s="385"/>
      <c r="AR10" s="385"/>
      <c r="AS10" s="385"/>
      <c r="AT10" s="386"/>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row>
    <row r="11" spans="1:99" ht="15" customHeight="1" x14ac:dyDescent="0.25">
      <c r="A11" s="7"/>
      <c r="B11" s="392"/>
      <c r="C11" s="392"/>
      <c r="D11" s="393"/>
      <c r="E11" s="311"/>
      <c r="F11" s="312"/>
      <c r="G11" s="312"/>
      <c r="H11" s="312"/>
      <c r="I11" s="313"/>
      <c r="J11" s="318"/>
      <c r="K11" s="319"/>
      <c r="L11" s="319"/>
      <c r="M11" s="319"/>
      <c r="N11" s="319"/>
      <c r="O11" s="322"/>
      <c r="P11" s="318"/>
      <c r="Q11" s="319"/>
      <c r="R11" s="319"/>
      <c r="S11" s="319"/>
      <c r="T11" s="319"/>
      <c r="U11" s="322"/>
      <c r="V11" s="318"/>
      <c r="W11" s="319"/>
      <c r="X11" s="319"/>
      <c r="Y11" s="319"/>
      <c r="Z11" s="319"/>
      <c r="AA11" s="322"/>
      <c r="AB11" s="318"/>
      <c r="AC11" s="319"/>
      <c r="AD11" s="319"/>
      <c r="AE11" s="319"/>
      <c r="AF11" s="319"/>
      <c r="AG11" s="322"/>
      <c r="AH11" s="324"/>
      <c r="AI11" s="325"/>
      <c r="AJ11" s="325"/>
      <c r="AK11" s="325"/>
      <c r="AL11" s="325"/>
      <c r="AM11" s="328"/>
      <c r="AN11" s="7"/>
      <c r="AO11" s="384"/>
      <c r="AP11" s="385"/>
      <c r="AQ11" s="385"/>
      <c r="AR11" s="385"/>
      <c r="AS11" s="385"/>
      <c r="AT11" s="386"/>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row>
    <row r="12" spans="1:99" ht="15" customHeight="1" x14ac:dyDescent="0.25">
      <c r="A12" s="7"/>
      <c r="B12" s="392"/>
      <c r="C12" s="392"/>
      <c r="D12" s="393"/>
      <c r="E12" s="311"/>
      <c r="F12" s="312"/>
      <c r="G12" s="312"/>
      <c r="H12" s="312"/>
      <c r="I12" s="313"/>
      <c r="J12" s="318" t="str">
        <f>IF(AND('[9]Mapa final'!$H$64="Muy Alta",'[9]Mapa final'!$L$64="Leve"),CONCATENATE("R",'[9]Mapa final'!$A$64),"")</f>
        <v/>
      </c>
      <c r="K12" s="319"/>
      <c r="L12" s="319" t="str">
        <f>IF(AND('[9]Mapa final'!$H$70="Muy Alta",'[9]Mapa final'!$L$70="Leve"),CONCATENATE("R",'[9]Mapa final'!$A$70),"")</f>
        <v/>
      </c>
      <c r="M12" s="319"/>
      <c r="N12" s="319" t="str">
        <f>IF(AND('[9]Mapa final'!$H$76="Muy Alta",'[9]Mapa final'!$L$76="Leve"),CONCATENATE("R",'[9]Mapa final'!$A$76),"")</f>
        <v/>
      </c>
      <c r="O12" s="322"/>
      <c r="P12" s="318" t="str">
        <f>IF(AND('[9]Mapa final'!$H$64="Muy Alta",'[9]Mapa final'!$L$64="Menor"),CONCATENATE("R",'[9]Mapa final'!$A$64),"")</f>
        <v/>
      </c>
      <c r="Q12" s="319"/>
      <c r="R12" s="319" t="str">
        <f>IF(AND('[9]Mapa final'!$H$70="Muy Alta",'[9]Mapa final'!$L$70="Menor"),CONCATENATE("R",'[9]Mapa final'!$A$70),"")</f>
        <v/>
      </c>
      <c r="S12" s="319"/>
      <c r="T12" s="319" t="str">
        <f>IF(AND('[9]Mapa final'!$H$76="Muy Alta",'[9]Mapa final'!$L$76="Menor"),CONCATENATE("R",'[9]Mapa final'!$A$76),"")</f>
        <v/>
      </c>
      <c r="U12" s="322"/>
      <c r="V12" s="318" t="str">
        <f>IF(AND('[9]Mapa final'!$H$64="Muy Alta",'[9]Mapa final'!$L$64="Moderado"),CONCATENATE("R",'[9]Mapa final'!$A$64),"")</f>
        <v/>
      </c>
      <c r="W12" s="319"/>
      <c r="X12" s="319" t="str">
        <f>IF(AND('[9]Mapa final'!$H$70="Muy Alta",'[9]Mapa final'!$L$70="Moderado"),CONCATENATE("R",'[9]Mapa final'!$A$70),"")</f>
        <v/>
      </c>
      <c r="Y12" s="319"/>
      <c r="Z12" s="319" t="str">
        <f>IF(AND('[9]Mapa final'!$H$76="Muy Alta",'[9]Mapa final'!$L$76="Moderado"),CONCATENATE("R",'[9]Mapa final'!$A$76),"")</f>
        <v/>
      </c>
      <c r="AA12" s="322"/>
      <c r="AB12" s="318" t="str">
        <f>IF(AND('[9]Mapa final'!$H$64="Muy Alta",'[9]Mapa final'!$L$64="Mayor"),CONCATENATE("R",'[9]Mapa final'!$A$64),"")</f>
        <v/>
      </c>
      <c r="AC12" s="319"/>
      <c r="AD12" s="319" t="str">
        <f>IF(AND('[9]Mapa final'!$H$70="Muy Alta",'[9]Mapa final'!$L$70="Mayor"),CONCATENATE("R",'[9]Mapa final'!$A$70),"")</f>
        <v/>
      </c>
      <c r="AE12" s="319"/>
      <c r="AF12" s="319" t="str">
        <f>IF(AND('[9]Mapa final'!$H$76="Muy Alta",'[9]Mapa final'!$L$76="Mayor"),CONCATENATE("R",'[9]Mapa final'!$A$76),"")</f>
        <v/>
      </c>
      <c r="AG12" s="322"/>
      <c r="AH12" s="324" t="str">
        <f>IF(AND('[9]Mapa final'!$H$64="Muy Alta",'[9]Mapa final'!$L$64="Catastrófico"),CONCATENATE("R",'[9]Mapa final'!$A$64),"")</f>
        <v/>
      </c>
      <c r="AI12" s="325"/>
      <c r="AJ12" s="325" t="str">
        <f>IF(AND('[9]Mapa final'!$H$70="Muy Alta",'[9]Mapa final'!$L$70="Catastrófico"),CONCATENATE("R",'[9]Mapa final'!$A$70),"")</f>
        <v/>
      </c>
      <c r="AK12" s="325"/>
      <c r="AL12" s="325" t="str">
        <f>IF(AND('[9]Mapa final'!$H$76="Muy Alta",'[9]Mapa final'!$L$76="Catastrófico"),CONCATENATE("R",'[9]Mapa final'!$A$76),"")</f>
        <v/>
      </c>
      <c r="AM12" s="328"/>
      <c r="AN12" s="7"/>
      <c r="AO12" s="384"/>
      <c r="AP12" s="385"/>
      <c r="AQ12" s="385"/>
      <c r="AR12" s="385"/>
      <c r="AS12" s="385"/>
      <c r="AT12" s="386"/>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row>
    <row r="13" spans="1:99" ht="15.75" customHeight="1" thickBot="1" x14ac:dyDescent="0.3">
      <c r="A13" s="7"/>
      <c r="B13" s="392"/>
      <c r="C13" s="392"/>
      <c r="D13" s="393"/>
      <c r="E13" s="314"/>
      <c r="F13" s="315"/>
      <c r="G13" s="315"/>
      <c r="H13" s="315"/>
      <c r="I13" s="316"/>
      <c r="J13" s="318"/>
      <c r="K13" s="319"/>
      <c r="L13" s="319"/>
      <c r="M13" s="319"/>
      <c r="N13" s="319"/>
      <c r="O13" s="322"/>
      <c r="P13" s="318"/>
      <c r="Q13" s="319"/>
      <c r="R13" s="319"/>
      <c r="S13" s="319"/>
      <c r="T13" s="319"/>
      <c r="U13" s="322"/>
      <c r="V13" s="318"/>
      <c r="W13" s="319"/>
      <c r="X13" s="319"/>
      <c r="Y13" s="319"/>
      <c r="Z13" s="319"/>
      <c r="AA13" s="322"/>
      <c r="AB13" s="318"/>
      <c r="AC13" s="319"/>
      <c r="AD13" s="319"/>
      <c r="AE13" s="319"/>
      <c r="AF13" s="319"/>
      <c r="AG13" s="322"/>
      <c r="AH13" s="326"/>
      <c r="AI13" s="327"/>
      <c r="AJ13" s="327"/>
      <c r="AK13" s="327"/>
      <c r="AL13" s="327"/>
      <c r="AM13" s="329"/>
      <c r="AN13" s="7"/>
      <c r="AO13" s="387"/>
      <c r="AP13" s="388"/>
      <c r="AQ13" s="388"/>
      <c r="AR13" s="388"/>
      <c r="AS13" s="388"/>
      <c r="AT13" s="389"/>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row>
    <row r="14" spans="1:99" ht="15" customHeight="1" x14ac:dyDescent="0.25">
      <c r="A14" s="7"/>
      <c r="B14" s="392"/>
      <c r="C14" s="392"/>
      <c r="D14" s="393"/>
      <c r="E14" s="308" t="s">
        <v>142</v>
      </c>
      <c r="F14" s="309"/>
      <c r="G14" s="309"/>
      <c r="H14" s="309"/>
      <c r="I14" s="309"/>
      <c r="J14" s="344" t="str">
        <f>IF(AND('[9]Mapa final'!$H$10="Alta",'[9]Mapa final'!$L$10="Leve"),CONCATENATE("R",'[9]Mapa final'!$A$10),"")</f>
        <v/>
      </c>
      <c r="K14" s="345"/>
      <c r="L14" s="345" t="str">
        <f>IF(AND('[9]Mapa final'!$H$16="Alta",'[9]Mapa final'!$L$16="Leve"),CONCATENATE("R",'[9]Mapa final'!$A$16),"")</f>
        <v/>
      </c>
      <c r="M14" s="345"/>
      <c r="N14" s="345" t="str">
        <f>IF(AND('[9]Mapa final'!$H$22="Alta",'[9]Mapa final'!$L$22="Leve"),CONCATENATE("R",'[9]Mapa final'!$A$22),"")</f>
        <v/>
      </c>
      <c r="O14" s="346"/>
      <c r="P14" s="344" t="str">
        <f>IF(AND('[9]Mapa final'!$H$10="Alta",'[9]Mapa final'!$L$10="Menor"),CONCATENATE("R",'[9]Mapa final'!$A$10),"")</f>
        <v/>
      </c>
      <c r="Q14" s="345"/>
      <c r="R14" s="345" t="str">
        <f>IF(AND('[9]Mapa final'!$H$16="Alta",'[9]Mapa final'!$L$16="Menor"),CONCATENATE("R",'[9]Mapa final'!$A$16),"")</f>
        <v/>
      </c>
      <c r="S14" s="345"/>
      <c r="T14" s="345" t="str">
        <f>IF(AND('[9]Mapa final'!$H$22="Alta",'[9]Mapa final'!$L$22="Menor"),CONCATENATE("R",'[9]Mapa final'!$A$22),"")</f>
        <v/>
      </c>
      <c r="U14" s="346"/>
      <c r="V14" s="347" t="str">
        <f>IF(AND('[9]Mapa final'!$H$10="Alta",'[9]Mapa final'!$L$10="Moderado"),CONCATENATE("R",'[9]Mapa final'!$A$10),"")</f>
        <v/>
      </c>
      <c r="W14" s="348"/>
      <c r="X14" s="348" t="str">
        <f>IF(AND('[9]Mapa final'!$H$16="Alta",'[9]Mapa final'!$L$16="Moderado"),CONCATENATE("R",'[9]Mapa final'!$A$16),"")</f>
        <v/>
      </c>
      <c r="Y14" s="348"/>
      <c r="Z14" s="348" t="str">
        <f>IF(AND('[9]Mapa final'!$H$22="Alta",'[9]Mapa final'!$L$22="Moderado"),CONCATENATE("R",'[9]Mapa final'!$A$22),"")</f>
        <v/>
      </c>
      <c r="AA14" s="349"/>
      <c r="AB14" s="347" t="str">
        <f>IF(AND('[9]Mapa final'!$H$10="Alta",'[9]Mapa final'!$L$10="Mayor"),CONCATENATE("R",'[9]Mapa final'!$A$10),"")</f>
        <v/>
      </c>
      <c r="AC14" s="348"/>
      <c r="AD14" s="348" t="str">
        <f>IF(AND('[9]Mapa final'!$H$16="Alta",'[9]Mapa final'!$L$16="Mayor"),CONCATENATE("R",'[9]Mapa final'!$A$16),"")</f>
        <v/>
      </c>
      <c r="AE14" s="348"/>
      <c r="AF14" s="348" t="str">
        <f>IF(AND('[9]Mapa final'!$H$22="Alta",'[9]Mapa final'!$L$22="Mayor"),CONCATENATE("R",'[9]Mapa final'!$A$22),"")</f>
        <v/>
      </c>
      <c r="AG14" s="349"/>
      <c r="AH14" s="353" t="str">
        <f>IF(AND('[9]Mapa final'!$H$10="Alta",'[9]Mapa final'!$L$10="Catastrófico"),CONCATENATE("R",'[9]Mapa final'!$A$10),"")</f>
        <v/>
      </c>
      <c r="AI14" s="342"/>
      <c r="AJ14" s="342" t="str">
        <f>IF(AND('[9]Mapa final'!$H$16="Alta",'[9]Mapa final'!$L$16="Catastrófico"),CONCATENATE("R",'[9]Mapa final'!$A$16),"")</f>
        <v/>
      </c>
      <c r="AK14" s="342"/>
      <c r="AL14" s="342" t="str">
        <f>IF(AND('[9]Mapa final'!$H$22="Alta",'[9]Mapa final'!$L$22="Catastrófico"),CONCATENATE("R",'[9]Mapa final'!$A$22),"")</f>
        <v/>
      </c>
      <c r="AM14" s="343"/>
      <c r="AN14" s="7"/>
      <c r="AO14" s="372" t="s">
        <v>53</v>
      </c>
      <c r="AP14" s="373"/>
      <c r="AQ14" s="373"/>
      <c r="AR14" s="373"/>
      <c r="AS14" s="373"/>
      <c r="AT14" s="374"/>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row>
    <row r="15" spans="1:99" ht="15" customHeight="1" x14ac:dyDescent="0.25">
      <c r="A15" s="7"/>
      <c r="B15" s="392"/>
      <c r="C15" s="392"/>
      <c r="D15" s="393"/>
      <c r="E15" s="311"/>
      <c r="F15" s="312"/>
      <c r="G15" s="312"/>
      <c r="H15" s="312"/>
      <c r="I15" s="312"/>
      <c r="J15" s="336"/>
      <c r="K15" s="337"/>
      <c r="L15" s="337"/>
      <c r="M15" s="337"/>
      <c r="N15" s="337"/>
      <c r="O15" s="340"/>
      <c r="P15" s="336"/>
      <c r="Q15" s="337"/>
      <c r="R15" s="337"/>
      <c r="S15" s="337"/>
      <c r="T15" s="337"/>
      <c r="U15" s="340"/>
      <c r="V15" s="318"/>
      <c r="W15" s="319"/>
      <c r="X15" s="319"/>
      <c r="Y15" s="319"/>
      <c r="Z15" s="319"/>
      <c r="AA15" s="322"/>
      <c r="AB15" s="318"/>
      <c r="AC15" s="319"/>
      <c r="AD15" s="319"/>
      <c r="AE15" s="319"/>
      <c r="AF15" s="319"/>
      <c r="AG15" s="322"/>
      <c r="AH15" s="324"/>
      <c r="AI15" s="325"/>
      <c r="AJ15" s="325"/>
      <c r="AK15" s="325"/>
      <c r="AL15" s="325"/>
      <c r="AM15" s="328"/>
      <c r="AN15" s="7"/>
      <c r="AO15" s="375"/>
      <c r="AP15" s="376"/>
      <c r="AQ15" s="376"/>
      <c r="AR15" s="376"/>
      <c r="AS15" s="376"/>
      <c r="AT15" s="37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row>
    <row r="16" spans="1:99" ht="15" customHeight="1" x14ac:dyDescent="0.25">
      <c r="A16" s="7"/>
      <c r="B16" s="392"/>
      <c r="C16" s="392"/>
      <c r="D16" s="393"/>
      <c r="E16" s="311"/>
      <c r="F16" s="312"/>
      <c r="G16" s="312"/>
      <c r="H16" s="312"/>
      <c r="I16" s="312"/>
      <c r="J16" s="336" t="str">
        <f>IF(AND('[9]Mapa final'!$H$28="Alta",'[9]Mapa final'!$L$28="Leve"),CONCATENATE("R",'[9]Mapa final'!$A$28),"")</f>
        <v/>
      </c>
      <c r="K16" s="337"/>
      <c r="L16" s="337" t="str">
        <f>IF(AND('[9]Mapa final'!$H$34="Alta",'[9]Mapa final'!$L$34="Leve"),CONCATENATE("R",'[9]Mapa final'!$A$34),"")</f>
        <v/>
      </c>
      <c r="M16" s="337"/>
      <c r="N16" s="337" t="str">
        <f>IF(AND('[9]Mapa final'!$H$40="Alta",'[9]Mapa final'!$L$40="Leve"),CONCATENATE("R",'[9]Mapa final'!$A$40),"")</f>
        <v/>
      </c>
      <c r="O16" s="340"/>
      <c r="P16" s="336" t="str">
        <f>IF(AND('[9]Mapa final'!$H$28="Alta",'[9]Mapa final'!$L$28="Menor"),CONCATENATE("R",'[9]Mapa final'!$A$28),"")</f>
        <v/>
      </c>
      <c r="Q16" s="337"/>
      <c r="R16" s="337" t="str">
        <f>IF(AND('[9]Mapa final'!$H$34="Alta",'[9]Mapa final'!$L$34="Menor"),CONCATENATE("R",'[9]Mapa final'!$A$34),"")</f>
        <v/>
      </c>
      <c r="S16" s="337"/>
      <c r="T16" s="337" t="str">
        <f>IF(AND('[9]Mapa final'!$H$40="Alta",'[9]Mapa final'!$L$40="Menor"),CONCATENATE("R",'[9]Mapa final'!$A$40),"")</f>
        <v/>
      </c>
      <c r="U16" s="340"/>
      <c r="V16" s="318" t="str">
        <f>IF(AND('[9]Mapa final'!$H$28="Alta",'[9]Mapa final'!$L$28="Moderado"),CONCATENATE("R",'[9]Mapa final'!$A$28),"")</f>
        <v/>
      </c>
      <c r="W16" s="319"/>
      <c r="X16" s="319" t="str">
        <f>IF(AND('[9]Mapa final'!$H$34="Alta",'[9]Mapa final'!$L$34="Moderado"),CONCATENATE("R",'[9]Mapa final'!$A$34),"")</f>
        <v/>
      </c>
      <c r="Y16" s="319"/>
      <c r="Z16" s="319" t="str">
        <f>IF(AND('[9]Mapa final'!$H$40="Alta",'[9]Mapa final'!$L$40="Moderado"),CONCATENATE("R",'[9]Mapa final'!$A$40),"")</f>
        <v/>
      </c>
      <c r="AA16" s="322"/>
      <c r="AB16" s="318" t="str">
        <f>IF(AND('[9]Mapa final'!$H$28="Alta",'[9]Mapa final'!$L$28="Mayor"),CONCATENATE("R",'[9]Mapa final'!$A$28),"")</f>
        <v/>
      </c>
      <c r="AC16" s="319"/>
      <c r="AD16" s="319" t="str">
        <f>IF(AND('[9]Mapa final'!$H$34="Alta",'[9]Mapa final'!$L$34="Mayor"),CONCATENATE("R",'[9]Mapa final'!$A$34),"")</f>
        <v/>
      </c>
      <c r="AE16" s="319"/>
      <c r="AF16" s="319" t="str">
        <f>IF(AND('[9]Mapa final'!$H$40="Alta",'[9]Mapa final'!$L$40="Mayor"),CONCATENATE("R",'[9]Mapa final'!$A$40),"")</f>
        <v/>
      </c>
      <c r="AG16" s="322"/>
      <c r="AH16" s="324" t="str">
        <f>IF(AND('[9]Mapa final'!$H$28="Alta",'[9]Mapa final'!$L$28="Catastrófico"),CONCATENATE("R",'[9]Mapa final'!$A$28),"")</f>
        <v/>
      </c>
      <c r="AI16" s="325"/>
      <c r="AJ16" s="325" t="str">
        <f>IF(AND('[9]Mapa final'!$H$34="Alta",'[9]Mapa final'!$L$34="Catastrófico"),CONCATENATE("R",'[9]Mapa final'!$A$34),"")</f>
        <v/>
      </c>
      <c r="AK16" s="325"/>
      <c r="AL16" s="325" t="str">
        <f>IF(AND('[9]Mapa final'!$H$40="Alta",'[9]Mapa final'!$L$40="Catastrófico"),CONCATENATE("R",'[9]Mapa final'!$A$40),"")</f>
        <v/>
      </c>
      <c r="AM16" s="328"/>
      <c r="AN16" s="7"/>
      <c r="AO16" s="375"/>
      <c r="AP16" s="376"/>
      <c r="AQ16" s="376"/>
      <c r="AR16" s="376"/>
      <c r="AS16" s="376"/>
      <c r="AT16" s="37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row>
    <row r="17" spans="1:80" ht="15" customHeight="1" x14ac:dyDescent="0.25">
      <c r="A17" s="7"/>
      <c r="B17" s="392"/>
      <c r="C17" s="392"/>
      <c r="D17" s="393"/>
      <c r="E17" s="311"/>
      <c r="F17" s="312"/>
      <c r="G17" s="312"/>
      <c r="H17" s="312"/>
      <c r="I17" s="312"/>
      <c r="J17" s="336"/>
      <c r="K17" s="337"/>
      <c r="L17" s="337"/>
      <c r="M17" s="337"/>
      <c r="N17" s="337"/>
      <c r="O17" s="340"/>
      <c r="P17" s="336"/>
      <c r="Q17" s="337"/>
      <c r="R17" s="337"/>
      <c r="S17" s="337"/>
      <c r="T17" s="337"/>
      <c r="U17" s="340"/>
      <c r="V17" s="318"/>
      <c r="W17" s="319"/>
      <c r="X17" s="319"/>
      <c r="Y17" s="319"/>
      <c r="Z17" s="319"/>
      <c r="AA17" s="322"/>
      <c r="AB17" s="318"/>
      <c r="AC17" s="319"/>
      <c r="AD17" s="319"/>
      <c r="AE17" s="319"/>
      <c r="AF17" s="319"/>
      <c r="AG17" s="322"/>
      <c r="AH17" s="324"/>
      <c r="AI17" s="325"/>
      <c r="AJ17" s="325"/>
      <c r="AK17" s="325"/>
      <c r="AL17" s="325"/>
      <c r="AM17" s="328"/>
      <c r="AN17" s="7"/>
      <c r="AO17" s="375"/>
      <c r="AP17" s="376"/>
      <c r="AQ17" s="376"/>
      <c r="AR17" s="376"/>
      <c r="AS17" s="376"/>
      <c r="AT17" s="37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row>
    <row r="18" spans="1:80" ht="15" customHeight="1" x14ac:dyDescent="0.25">
      <c r="A18" s="7"/>
      <c r="B18" s="392"/>
      <c r="C18" s="392"/>
      <c r="D18" s="393"/>
      <c r="E18" s="311"/>
      <c r="F18" s="312"/>
      <c r="G18" s="312"/>
      <c r="H18" s="312"/>
      <c r="I18" s="312"/>
      <c r="J18" s="336" t="str">
        <f>IF(AND('[9]Mapa final'!$H$46="Alta",'[9]Mapa final'!$L$46="Leve"),CONCATENATE("R",'[9]Mapa final'!$A$46),"")</f>
        <v/>
      </c>
      <c r="K18" s="337"/>
      <c r="L18" s="337" t="str">
        <f>IF(AND('[9]Mapa final'!$H$52="Alta",'[9]Mapa final'!$L$52="Leve"),CONCATENATE("R",'[9]Mapa final'!$A$52),"")</f>
        <v/>
      </c>
      <c r="M18" s="337"/>
      <c r="N18" s="337" t="str">
        <f>IF(AND('[9]Mapa final'!$H$58="Alta",'[9]Mapa final'!$L$58="Leve"),CONCATENATE("R",'[9]Mapa final'!$A$58),"")</f>
        <v/>
      </c>
      <c r="O18" s="340"/>
      <c r="P18" s="336" t="str">
        <f>IF(AND('[9]Mapa final'!$H$46="Alta",'[9]Mapa final'!$L$46="Menor"),CONCATENATE("R",'[9]Mapa final'!$A$46),"")</f>
        <v/>
      </c>
      <c r="Q18" s="337"/>
      <c r="R18" s="337" t="str">
        <f>IF(AND('[9]Mapa final'!$H$52="Alta",'[9]Mapa final'!$L$52="Menor"),CONCATENATE("R",'[9]Mapa final'!$A$52),"")</f>
        <v/>
      </c>
      <c r="S18" s="337"/>
      <c r="T18" s="337" t="str">
        <f>IF(AND('[9]Mapa final'!$H$58="Alta",'[9]Mapa final'!$L$58="Menor"),CONCATENATE("R",'[9]Mapa final'!$A$58),"")</f>
        <v/>
      </c>
      <c r="U18" s="340"/>
      <c r="V18" s="318" t="str">
        <f>IF(AND('[9]Mapa final'!$H$46="Alta",'[9]Mapa final'!$L$46="Moderado"),CONCATENATE("R",'[9]Mapa final'!$A$46),"")</f>
        <v/>
      </c>
      <c r="W18" s="319"/>
      <c r="X18" s="319" t="str">
        <f>IF(AND('[9]Mapa final'!$H$52="Alta",'[9]Mapa final'!$L$52="Moderado"),CONCATENATE("R",'[9]Mapa final'!$A$52),"")</f>
        <v/>
      </c>
      <c r="Y18" s="319"/>
      <c r="Z18" s="319" t="str">
        <f>IF(AND('[9]Mapa final'!$H$58="Alta",'[9]Mapa final'!$L$58="Moderado"),CONCATENATE("R",'[9]Mapa final'!$A$58),"")</f>
        <v/>
      </c>
      <c r="AA18" s="322"/>
      <c r="AB18" s="318" t="str">
        <f>IF(AND('[9]Mapa final'!$H$46="Alta",'[9]Mapa final'!$L$46="Mayor"),CONCATENATE("R",'[9]Mapa final'!$A$46),"")</f>
        <v/>
      </c>
      <c r="AC18" s="319"/>
      <c r="AD18" s="319" t="str">
        <f>IF(AND('[9]Mapa final'!$H$52="Alta",'[9]Mapa final'!$L$52="Mayor"),CONCATENATE("R",'[9]Mapa final'!$A$52),"")</f>
        <v/>
      </c>
      <c r="AE18" s="319"/>
      <c r="AF18" s="319" t="str">
        <f>IF(AND('[9]Mapa final'!$H$58="Alta",'[9]Mapa final'!$L$58="Mayor"),CONCATENATE("R",'[9]Mapa final'!$A$58),"")</f>
        <v/>
      </c>
      <c r="AG18" s="322"/>
      <c r="AH18" s="324" t="str">
        <f>IF(AND('[9]Mapa final'!$H$46="Alta",'[9]Mapa final'!$L$46="Catastrófico"),CONCATENATE("R",'[9]Mapa final'!$A$46),"")</f>
        <v/>
      </c>
      <c r="AI18" s="325"/>
      <c r="AJ18" s="325" t="str">
        <f>IF(AND('[9]Mapa final'!$H$52="Alta",'[9]Mapa final'!$L$52="Catastrófico"),CONCATENATE("R",'[9]Mapa final'!$A$52),"")</f>
        <v/>
      </c>
      <c r="AK18" s="325"/>
      <c r="AL18" s="325" t="str">
        <f>IF(AND('[9]Mapa final'!$H$58="Alta",'[9]Mapa final'!$L$58="Catastrófico"),CONCATENATE("R",'[9]Mapa final'!$A$58),"")</f>
        <v/>
      </c>
      <c r="AM18" s="328"/>
      <c r="AN18" s="7"/>
      <c r="AO18" s="375"/>
      <c r="AP18" s="376"/>
      <c r="AQ18" s="376"/>
      <c r="AR18" s="376"/>
      <c r="AS18" s="376"/>
      <c r="AT18" s="37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row>
    <row r="19" spans="1:80" ht="15" customHeight="1" x14ac:dyDescent="0.25">
      <c r="A19" s="7"/>
      <c r="B19" s="392"/>
      <c r="C19" s="392"/>
      <c r="D19" s="393"/>
      <c r="E19" s="311"/>
      <c r="F19" s="312"/>
      <c r="G19" s="312"/>
      <c r="H19" s="312"/>
      <c r="I19" s="312"/>
      <c r="J19" s="336"/>
      <c r="K19" s="337"/>
      <c r="L19" s="337"/>
      <c r="M19" s="337"/>
      <c r="N19" s="337"/>
      <c r="O19" s="340"/>
      <c r="P19" s="336"/>
      <c r="Q19" s="337"/>
      <c r="R19" s="337"/>
      <c r="S19" s="337"/>
      <c r="T19" s="337"/>
      <c r="U19" s="340"/>
      <c r="V19" s="318"/>
      <c r="W19" s="319"/>
      <c r="X19" s="319"/>
      <c r="Y19" s="319"/>
      <c r="Z19" s="319"/>
      <c r="AA19" s="322"/>
      <c r="AB19" s="318"/>
      <c r="AC19" s="319"/>
      <c r="AD19" s="319"/>
      <c r="AE19" s="319"/>
      <c r="AF19" s="319"/>
      <c r="AG19" s="322"/>
      <c r="AH19" s="324"/>
      <c r="AI19" s="325"/>
      <c r="AJ19" s="325"/>
      <c r="AK19" s="325"/>
      <c r="AL19" s="325"/>
      <c r="AM19" s="328"/>
      <c r="AN19" s="7"/>
      <c r="AO19" s="375"/>
      <c r="AP19" s="376"/>
      <c r="AQ19" s="376"/>
      <c r="AR19" s="376"/>
      <c r="AS19" s="376"/>
      <c r="AT19" s="37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row>
    <row r="20" spans="1:80" ht="15" customHeight="1" x14ac:dyDescent="0.25">
      <c r="A20" s="7"/>
      <c r="B20" s="392"/>
      <c r="C20" s="392"/>
      <c r="D20" s="393"/>
      <c r="E20" s="311"/>
      <c r="F20" s="312"/>
      <c r="G20" s="312"/>
      <c r="H20" s="312"/>
      <c r="I20" s="312"/>
      <c r="J20" s="336" t="str">
        <f>IF(AND('[9]Mapa final'!$H$64="Alta",'[9]Mapa final'!$L$64="Leve"),CONCATENATE("R",'[9]Mapa final'!$A$64),"")</f>
        <v/>
      </c>
      <c r="K20" s="337"/>
      <c r="L20" s="337" t="str">
        <f>IF(AND('[9]Mapa final'!$H$70="Alta",'[9]Mapa final'!$L$70="Leve"),CONCATENATE("R",'[9]Mapa final'!$A$70),"")</f>
        <v/>
      </c>
      <c r="M20" s="337"/>
      <c r="N20" s="337" t="str">
        <f>IF(AND('[9]Mapa final'!$H$76="Alta",'[9]Mapa final'!$L$76="Leve"),CONCATENATE("R",'[9]Mapa final'!$A$76),"")</f>
        <v/>
      </c>
      <c r="O20" s="340"/>
      <c r="P20" s="336" t="str">
        <f>IF(AND('[9]Mapa final'!$H$64="Alta",'[9]Mapa final'!$L$64="Menor"),CONCATENATE("R",'[9]Mapa final'!$A$64),"")</f>
        <v/>
      </c>
      <c r="Q20" s="337"/>
      <c r="R20" s="337" t="str">
        <f>IF(AND('[9]Mapa final'!$H$70="Alta",'[9]Mapa final'!$L$70="Menor"),CONCATENATE("R",'[9]Mapa final'!$A$70),"")</f>
        <v/>
      </c>
      <c r="S20" s="337"/>
      <c r="T20" s="337" t="str">
        <f>IF(AND('[9]Mapa final'!$H$76="Alta",'[9]Mapa final'!$L$76="Menor"),CONCATENATE("R",'[9]Mapa final'!$A$76),"")</f>
        <v/>
      </c>
      <c r="U20" s="340"/>
      <c r="V20" s="318" t="str">
        <f>IF(AND('[9]Mapa final'!$H$64="Alta",'[9]Mapa final'!$L$64="Moderado"),CONCATENATE("R",'[9]Mapa final'!$A$64),"")</f>
        <v/>
      </c>
      <c r="W20" s="319"/>
      <c r="X20" s="319" t="str">
        <f>IF(AND('[9]Mapa final'!$H$70="Alta",'[9]Mapa final'!$L$70="Moderado"),CONCATENATE("R",'[9]Mapa final'!$A$70),"")</f>
        <v/>
      </c>
      <c r="Y20" s="319"/>
      <c r="Z20" s="319" t="str">
        <f>IF(AND('[9]Mapa final'!$H$76="Alta",'[9]Mapa final'!$L$76="Moderado"),CONCATENATE("R",'[9]Mapa final'!$A$76),"")</f>
        <v/>
      </c>
      <c r="AA20" s="322"/>
      <c r="AB20" s="318" t="str">
        <f>IF(AND('[9]Mapa final'!$H$64="Alta",'[9]Mapa final'!$L$64="Mayor"),CONCATENATE("R",'[9]Mapa final'!$A$64),"")</f>
        <v/>
      </c>
      <c r="AC20" s="319"/>
      <c r="AD20" s="319" t="str">
        <f>IF(AND('[9]Mapa final'!$H$70="Alta",'[9]Mapa final'!$L$70="Mayor"),CONCATENATE("R",'[9]Mapa final'!$A$70),"")</f>
        <v/>
      </c>
      <c r="AE20" s="319"/>
      <c r="AF20" s="319" t="str">
        <f>IF(AND('[9]Mapa final'!$H$76="Alta",'[9]Mapa final'!$L$76="Mayor"),CONCATENATE("R",'[9]Mapa final'!$A$76),"")</f>
        <v/>
      </c>
      <c r="AG20" s="322"/>
      <c r="AH20" s="324" t="str">
        <f>IF(AND('[9]Mapa final'!$H$64="Alta",'[9]Mapa final'!$L$64="Catastrófico"),CONCATENATE("R",'[9]Mapa final'!$A$64),"")</f>
        <v/>
      </c>
      <c r="AI20" s="325"/>
      <c r="AJ20" s="325" t="str">
        <f>IF(AND('[9]Mapa final'!$H$70="Alta",'[9]Mapa final'!$L$70="Catastrófico"),CONCATENATE("R",'[9]Mapa final'!$A$70),"")</f>
        <v/>
      </c>
      <c r="AK20" s="325"/>
      <c r="AL20" s="325" t="str">
        <f>IF(AND('[9]Mapa final'!$H$76="Alta",'[9]Mapa final'!$L$76="Catastrófico"),CONCATENATE("R",'[9]Mapa final'!$A$76),"")</f>
        <v/>
      </c>
      <c r="AM20" s="328"/>
      <c r="AN20" s="7"/>
      <c r="AO20" s="375"/>
      <c r="AP20" s="376"/>
      <c r="AQ20" s="376"/>
      <c r="AR20" s="376"/>
      <c r="AS20" s="376"/>
      <c r="AT20" s="37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row>
    <row r="21" spans="1:80" ht="15.75" customHeight="1" thickBot="1" x14ac:dyDescent="0.3">
      <c r="A21" s="7"/>
      <c r="B21" s="392"/>
      <c r="C21" s="392"/>
      <c r="D21" s="393"/>
      <c r="E21" s="314"/>
      <c r="F21" s="315"/>
      <c r="G21" s="315"/>
      <c r="H21" s="315"/>
      <c r="I21" s="315"/>
      <c r="J21" s="338"/>
      <c r="K21" s="339"/>
      <c r="L21" s="339"/>
      <c r="M21" s="339"/>
      <c r="N21" s="339"/>
      <c r="O21" s="341"/>
      <c r="P21" s="338"/>
      <c r="Q21" s="339"/>
      <c r="R21" s="339"/>
      <c r="S21" s="339"/>
      <c r="T21" s="339"/>
      <c r="U21" s="341"/>
      <c r="V21" s="320"/>
      <c r="W21" s="321"/>
      <c r="X21" s="321"/>
      <c r="Y21" s="321"/>
      <c r="Z21" s="321"/>
      <c r="AA21" s="323"/>
      <c r="AB21" s="320"/>
      <c r="AC21" s="321"/>
      <c r="AD21" s="321"/>
      <c r="AE21" s="321"/>
      <c r="AF21" s="321"/>
      <c r="AG21" s="323"/>
      <c r="AH21" s="326"/>
      <c r="AI21" s="327"/>
      <c r="AJ21" s="327"/>
      <c r="AK21" s="327"/>
      <c r="AL21" s="327"/>
      <c r="AM21" s="329"/>
      <c r="AN21" s="7"/>
      <c r="AO21" s="378"/>
      <c r="AP21" s="379"/>
      <c r="AQ21" s="379"/>
      <c r="AR21" s="379"/>
      <c r="AS21" s="379"/>
      <c r="AT21" s="380"/>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row>
    <row r="22" spans="1:80" x14ac:dyDescent="0.25">
      <c r="A22" s="7"/>
      <c r="B22" s="392"/>
      <c r="C22" s="392"/>
      <c r="D22" s="393"/>
      <c r="E22" s="308" t="s">
        <v>143</v>
      </c>
      <c r="F22" s="309"/>
      <c r="G22" s="309"/>
      <c r="H22" s="309"/>
      <c r="I22" s="310"/>
      <c r="J22" s="344" t="str">
        <f>IF(AND('[9]Mapa final'!$H$10="Media",'[9]Mapa final'!$L$10="Leve"),CONCATENATE("R",'[9]Mapa final'!$A$10),"")</f>
        <v/>
      </c>
      <c r="K22" s="345"/>
      <c r="L22" s="345" t="str">
        <f>IF(AND('[9]Mapa final'!$H$16="Media",'[9]Mapa final'!$L$16="Leve"),CONCATENATE("R",'[9]Mapa final'!$A$16),"")</f>
        <v/>
      </c>
      <c r="M22" s="345"/>
      <c r="N22" s="345" t="str">
        <f>IF(AND('[9]Mapa final'!$H$22="Media",'[9]Mapa final'!$L$22="Leve"),CONCATENATE("R",'[9]Mapa final'!$A$22),"")</f>
        <v/>
      </c>
      <c r="O22" s="346"/>
      <c r="P22" s="344" t="str">
        <f>IF(AND('[9]Mapa final'!$H$10="Media",'[9]Mapa final'!$L$10="Menor"),CONCATENATE("R",'[9]Mapa final'!$A$10),"")</f>
        <v/>
      </c>
      <c r="Q22" s="345"/>
      <c r="R22" s="345" t="str">
        <f>IF(AND('[9]Mapa final'!$H$16="Media",'[9]Mapa final'!$L$16="Menor"),CONCATENATE("R",'[9]Mapa final'!$A$16),"")</f>
        <v/>
      </c>
      <c r="S22" s="345"/>
      <c r="T22" s="345" t="str">
        <f>IF(AND('[9]Mapa final'!$H$22="Media",'[9]Mapa final'!$L$22="Menor"),CONCATENATE("R",'[9]Mapa final'!$A$22),"")</f>
        <v/>
      </c>
      <c r="U22" s="346"/>
      <c r="V22" s="344" t="str">
        <f>IF(AND('[9]Mapa final'!$H$10="Media",'[9]Mapa final'!$L$10="Moderado"),CONCATENATE("R",'[9]Mapa final'!$A$10),"")</f>
        <v/>
      </c>
      <c r="W22" s="345"/>
      <c r="X22" s="345" t="str">
        <f>IF(AND('[9]Mapa final'!$H$16="Media",'[9]Mapa final'!$L$16="Moderado"),CONCATENATE("R",'[9]Mapa final'!$A$16),"")</f>
        <v>R2</v>
      </c>
      <c r="Y22" s="345"/>
      <c r="Z22" s="345" t="str">
        <f>IF(AND('[9]Mapa final'!$H$22="Media",'[9]Mapa final'!$L$22="Moderado"),CONCATENATE("R",'[9]Mapa final'!$A$22),"")</f>
        <v/>
      </c>
      <c r="AA22" s="346"/>
      <c r="AB22" s="347" t="str">
        <f>IF(AND('[9]Mapa final'!$H$10="Media",'[9]Mapa final'!$L$10="Mayor"),CONCATENATE("R",'[9]Mapa final'!$A$10),"")</f>
        <v/>
      </c>
      <c r="AC22" s="348"/>
      <c r="AD22" s="348" t="str">
        <f>IF(AND('[9]Mapa final'!$H$16="Media",'[9]Mapa final'!$L$16="Mayor"),CONCATENATE("R",'[9]Mapa final'!$A$16),"")</f>
        <v/>
      </c>
      <c r="AE22" s="348"/>
      <c r="AF22" s="348" t="str">
        <f>IF(AND('[9]Mapa final'!$H$22="Media",'[9]Mapa final'!$L$22="Mayor"),CONCATENATE("R",'[9]Mapa final'!$A$22),"")</f>
        <v/>
      </c>
      <c r="AG22" s="349"/>
      <c r="AH22" s="353" t="str">
        <f>IF(AND('[9]Mapa final'!$H$10="Media",'[9]Mapa final'!$L$10="Catastrófico"),CONCATENATE("R",'[9]Mapa final'!$A$10),"")</f>
        <v/>
      </c>
      <c r="AI22" s="342"/>
      <c r="AJ22" s="342" t="str">
        <f>IF(AND('[9]Mapa final'!$H$16="Media",'[9]Mapa final'!$L$16="Catastrófico"),CONCATENATE("R",'[9]Mapa final'!$A$16),"")</f>
        <v/>
      </c>
      <c r="AK22" s="342"/>
      <c r="AL22" s="342" t="str">
        <f>IF(AND('[9]Mapa final'!$H$22="Media",'[9]Mapa final'!$L$22="Catastrófico"),CONCATENATE("R",'[9]Mapa final'!$A$22),"")</f>
        <v/>
      </c>
      <c r="AM22" s="343"/>
      <c r="AN22" s="7"/>
      <c r="AO22" s="363" t="s">
        <v>41</v>
      </c>
      <c r="AP22" s="364"/>
      <c r="AQ22" s="364"/>
      <c r="AR22" s="364"/>
      <c r="AS22" s="364"/>
      <c r="AT22" s="365"/>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row>
    <row r="23" spans="1:80" x14ac:dyDescent="0.25">
      <c r="A23" s="7"/>
      <c r="B23" s="392"/>
      <c r="C23" s="392"/>
      <c r="D23" s="393"/>
      <c r="E23" s="311"/>
      <c r="F23" s="312"/>
      <c r="G23" s="312"/>
      <c r="H23" s="312"/>
      <c r="I23" s="313"/>
      <c r="J23" s="336"/>
      <c r="K23" s="337"/>
      <c r="L23" s="337"/>
      <c r="M23" s="337"/>
      <c r="N23" s="337"/>
      <c r="O23" s="340"/>
      <c r="P23" s="336"/>
      <c r="Q23" s="337"/>
      <c r="R23" s="337"/>
      <c r="S23" s="337"/>
      <c r="T23" s="337"/>
      <c r="U23" s="340"/>
      <c r="V23" s="336"/>
      <c r="W23" s="337"/>
      <c r="X23" s="337"/>
      <c r="Y23" s="337"/>
      <c r="Z23" s="337"/>
      <c r="AA23" s="340"/>
      <c r="AB23" s="318"/>
      <c r="AC23" s="319"/>
      <c r="AD23" s="319"/>
      <c r="AE23" s="319"/>
      <c r="AF23" s="319"/>
      <c r="AG23" s="322"/>
      <c r="AH23" s="324"/>
      <c r="AI23" s="325"/>
      <c r="AJ23" s="325"/>
      <c r="AK23" s="325"/>
      <c r="AL23" s="325"/>
      <c r="AM23" s="328"/>
      <c r="AN23" s="7"/>
      <c r="AO23" s="366"/>
      <c r="AP23" s="367"/>
      <c r="AQ23" s="367"/>
      <c r="AR23" s="367"/>
      <c r="AS23" s="367"/>
      <c r="AT23" s="368"/>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row>
    <row r="24" spans="1:80" x14ac:dyDescent="0.25">
      <c r="A24" s="7"/>
      <c r="B24" s="392"/>
      <c r="C24" s="392"/>
      <c r="D24" s="393"/>
      <c r="E24" s="311"/>
      <c r="F24" s="312"/>
      <c r="G24" s="312"/>
      <c r="H24" s="312"/>
      <c r="I24" s="313"/>
      <c r="J24" s="336" t="str">
        <f>IF(AND('[9]Mapa final'!$H$28="Media",'[9]Mapa final'!$L$28="Leve"),CONCATENATE("R",'[9]Mapa final'!$A$28),"")</f>
        <v>R4</v>
      </c>
      <c r="K24" s="337"/>
      <c r="L24" s="337" t="str">
        <f>IF(AND('[9]Mapa final'!$H$34="Media",'[9]Mapa final'!$L$34="Leve"),CONCATENATE("R",'[9]Mapa final'!$A$34),"")</f>
        <v/>
      </c>
      <c r="M24" s="337"/>
      <c r="N24" s="337" t="str">
        <f>IF(AND('[9]Mapa final'!$H$40="Media",'[9]Mapa final'!$L$40="Leve"),CONCATENATE("R",'[9]Mapa final'!$A$40),"")</f>
        <v/>
      </c>
      <c r="O24" s="340"/>
      <c r="P24" s="336" t="str">
        <f>IF(AND('[9]Mapa final'!$H$28="Media",'[9]Mapa final'!$L$28="Menor"),CONCATENATE("R",'[9]Mapa final'!$A$28),"")</f>
        <v/>
      </c>
      <c r="Q24" s="337"/>
      <c r="R24" s="337" t="str">
        <f>IF(AND('[9]Mapa final'!$H$34="Media",'[9]Mapa final'!$L$34="Menor"),CONCATENATE("R",'[9]Mapa final'!$A$34),"")</f>
        <v/>
      </c>
      <c r="S24" s="337"/>
      <c r="T24" s="337" t="str">
        <f>IF(AND('[9]Mapa final'!$H$40="Media",'[9]Mapa final'!$L$40="Menor"),CONCATENATE("R",'[9]Mapa final'!$A$40),"")</f>
        <v/>
      </c>
      <c r="U24" s="340"/>
      <c r="V24" s="336" t="str">
        <f>IF(AND('[9]Mapa final'!$H$28="Media",'[9]Mapa final'!$L$28="Moderado"),CONCATENATE("R",'[9]Mapa final'!$A$28),"")</f>
        <v/>
      </c>
      <c r="W24" s="337"/>
      <c r="X24" s="337" t="str">
        <f>IF(AND('[9]Mapa final'!$H$34="Media",'[9]Mapa final'!$L$34="Moderado"),CONCATENATE("R",'[9]Mapa final'!$A$34),"")</f>
        <v/>
      </c>
      <c r="Y24" s="337"/>
      <c r="Z24" s="337" t="str">
        <f>IF(AND('[9]Mapa final'!$H$40="Media",'[9]Mapa final'!$L$40="Moderado"),CONCATENATE("R",'[9]Mapa final'!$A$40),"")</f>
        <v/>
      </c>
      <c r="AA24" s="340"/>
      <c r="AB24" s="318" t="str">
        <f>IF(AND('[9]Mapa final'!$H$28="Media",'[9]Mapa final'!$L$28="Mayor"),CONCATENATE("R",'[9]Mapa final'!$A$28),"")</f>
        <v/>
      </c>
      <c r="AC24" s="319"/>
      <c r="AD24" s="319" t="str">
        <f>IF(AND('[9]Mapa final'!$H$34="Media",'[9]Mapa final'!$L$34="Mayor"),CONCATENATE("R",'[9]Mapa final'!$A$34),"")</f>
        <v/>
      </c>
      <c r="AE24" s="319"/>
      <c r="AF24" s="319" t="str">
        <f>IF(AND('[9]Mapa final'!$H$40="Media",'[9]Mapa final'!$L$40="Mayor"),CONCATENATE("R",'[9]Mapa final'!$A$40),"")</f>
        <v/>
      </c>
      <c r="AG24" s="322"/>
      <c r="AH24" s="324" t="str">
        <f>IF(AND('[9]Mapa final'!$H$28="Media",'[9]Mapa final'!$L$28="Catastrófico"),CONCATENATE("R",'[9]Mapa final'!$A$28),"")</f>
        <v/>
      </c>
      <c r="AI24" s="325"/>
      <c r="AJ24" s="325" t="str">
        <f>IF(AND('[9]Mapa final'!$H$34="Media",'[9]Mapa final'!$L$34="Catastrófico"),CONCATENATE("R",'[9]Mapa final'!$A$34),"")</f>
        <v/>
      </c>
      <c r="AK24" s="325"/>
      <c r="AL24" s="325" t="str">
        <f>IF(AND('[9]Mapa final'!$H$40="Media",'[9]Mapa final'!$L$40="Catastrófico"),CONCATENATE("R",'[9]Mapa final'!$A$40),"")</f>
        <v/>
      </c>
      <c r="AM24" s="328"/>
      <c r="AN24" s="7"/>
      <c r="AO24" s="366"/>
      <c r="AP24" s="367"/>
      <c r="AQ24" s="367"/>
      <c r="AR24" s="367"/>
      <c r="AS24" s="367"/>
      <c r="AT24" s="368"/>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row>
    <row r="25" spans="1:80" x14ac:dyDescent="0.25">
      <c r="A25" s="7"/>
      <c r="B25" s="392"/>
      <c r="C25" s="392"/>
      <c r="D25" s="393"/>
      <c r="E25" s="311"/>
      <c r="F25" s="312"/>
      <c r="G25" s="312"/>
      <c r="H25" s="312"/>
      <c r="I25" s="313"/>
      <c r="J25" s="336"/>
      <c r="K25" s="337"/>
      <c r="L25" s="337"/>
      <c r="M25" s="337"/>
      <c r="N25" s="337"/>
      <c r="O25" s="340"/>
      <c r="P25" s="336"/>
      <c r="Q25" s="337"/>
      <c r="R25" s="337"/>
      <c r="S25" s="337"/>
      <c r="T25" s="337"/>
      <c r="U25" s="340"/>
      <c r="V25" s="336"/>
      <c r="W25" s="337"/>
      <c r="X25" s="337"/>
      <c r="Y25" s="337"/>
      <c r="Z25" s="337"/>
      <c r="AA25" s="340"/>
      <c r="AB25" s="318"/>
      <c r="AC25" s="319"/>
      <c r="AD25" s="319"/>
      <c r="AE25" s="319"/>
      <c r="AF25" s="319"/>
      <c r="AG25" s="322"/>
      <c r="AH25" s="324"/>
      <c r="AI25" s="325"/>
      <c r="AJ25" s="325"/>
      <c r="AK25" s="325"/>
      <c r="AL25" s="325"/>
      <c r="AM25" s="328"/>
      <c r="AN25" s="7"/>
      <c r="AO25" s="366"/>
      <c r="AP25" s="367"/>
      <c r="AQ25" s="367"/>
      <c r="AR25" s="367"/>
      <c r="AS25" s="367"/>
      <c r="AT25" s="368"/>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row>
    <row r="26" spans="1:80" x14ac:dyDescent="0.25">
      <c r="A26" s="7"/>
      <c r="B26" s="392"/>
      <c r="C26" s="392"/>
      <c r="D26" s="393"/>
      <c r="E26" s="311"/>
      <c r="F26" s="312"/>
      <c r="G26" s="312"/>
      <c r="H26" s="312"/>
      <c r="I26" s="313"/>
      <c r="J26" s="336" t="str">
        <f>IF(AND('[9]Mapa final'!$H$46="Media",'[9]Mapa final'!$L$46="Leve"),CONCATENATE("R",'[9]Mapa final'!$A$46),"")</f>
        <v/>
      </c>
      <c r="K26" s="337"/>
      <c r="L26" s="337" t="str">
        <f>IF(AND('[9]Mapa final'!$H$52="Media",'[9]Mapa final'!$L$52="Leve"),CONCATENATE("R",'[9]Mapa final'!$A$52),"")</f>
        <v/>
      </c>
      <c r="M26" s="337"/>
      <c r="N26" s="337" t="str">
        <f>IF(AND('[9]Mapa final'!$H$58="Media",'[9]Mapa final'!$L$58="Leve"),CONCATENATE("R",'[9]Mapa final'!$A$58),"")</f>
        <v/>
      </c>
      <c r="O26" s="340"/>
      <c r="P26" s="336" t="str">
        <f>IF(AND('[9]Mapa final'!$H$46="Media",'[9]Mapa final'!$L$46="Menor"),CONCATENATE("R",'[9]Mapa final'!$A$46),"")</f>
        <v/>
      </c>
      <c r="Q26" s="337"/>
      <c r="R26" s="337" t="str">
        <f>IF(AND('[9]Mapa final'!$H$52="Media",'[9]Mapa final'!$L$52="Menor"),CONCATENATE("R",'[9]Mapa final'!$A$52),"")</f>
        <v/>
      </c>
      <c r="S26" s="337"/>
      <c r="T26" s="337" t="str">
        <f>IF(AND('[9]Mapa final'!$H$58="Media",'[9]Mapa final'!$L$58="Menor"),CONCATENATE("R",'[9]Mapa final'!$A$58),"")</f>
        <v/>
      </c>
      <c r="U26" s="340"/>
      <c r="V26" s="336" t="str">
        <f>IF(AND('[9]Mapa final'!$H$46="Media",'[9]Mapa final'!$L$46="Moderado"),CONCATENATE("R",'[9]Mapa final'!$A$46),"")</f>
        <v/>
      </c>
      <c r="W26" s="337"/>
      <c r="X26" s="337" t="str">
        <f>IF(AND('[9]Mapa final'!$H$52="Media",'[9]Mapa final'!$L$52="Moderado"),CONCATENATE("R",'[9]Mapa final'!$A$52),"")</f>
        <v/>
      </c>
      <c r="Y26" s="337"/>
      <c r="Z26" s="337" t="str">
        <f>IF(AND('[9]Mapa final'!$H$58="Media",'[9]Mapa final'!$L$58="Moderado"),CONCATENATE("R",'[9]Mapa final'!$A$58),"")</f>
        <v/>
      </c>
      <c r="AA26" s="340"/>
      <c r="AB26" s="318" t="str">
        <f>IF(AND('[9]Mapa final'!$H$46="Media",'[9]Mapa final'!$L$46="Mayor"),CONCATENATE("R",'[9]Mapa final'!$A$46),"")</f>
        <v/>
      </c>
      <c r="AC26" s="319"/>
      <c r="AD26" s="319" t="str">
        <f>IF(AND('[9]Mapa final'!$H$52="Media",'[9]Mapa final'!$L$52="Mayor"),CONCATENATE("R",'[9]Mapa final'!$A$52),"")</f>
        <v/>
      </c>
      <c r="AE26" s="319"/>
      <c r="AF26" s="319" t="str">
        <f>IF(AND('[9]Mapa final'!$H$58="Media",'[9]Mapa final'!$L$58="Mayor"),CONCATENATE("R",'[9]Mapa final'!$A$58),"")</f>
        <v/>
      </c>
      <c r="AG26" s="322"/>
      <c r="AH26" s="324" t="str">
        <f>IF(AND('[9]Mapa final'!$H$46="Media",'[9]Mapa final'!$L$46="Catastrófico"),CONCATENATE("R",'[9]Mapa final'!$A$46),"")</f>
        <v/>
      </c>
      <c r="AI26" s="325"/>
      <c r="AJ26" s="325" t="str">
        <f>IF(AND('[9]Mapa final'!$H$52="Media",'[9]Mapa final'!$L$52="Catastrófico"),CONCATENATE("R",'[9]Mapa final'!$A$52),"")</f>
        <v/>
      </c>
      <c r="AK26" s="325"/>
      <c r="AL26" s="325" t="str">
        <f>IF(AND('[9]Mapa final'!$H$58="Media",'[9]Mapa final'!$L$58="Catastrófico"),CONCATENATE("R",'[9]Mapa final'!$A$58),"")</f>
        <v/>
      </c>
      <c r="AM26" s="328"/>
      <c r="AN26" s="7"/>
      <c r="AO26" s="366"/>
      <c r="AP26" s="367"/>
      <c r="AQ26" s="367"/>
      <c r="AR26" s="367"/>
      <c r="AS26" s="367"/>
      <c r="AT26" s="368"/>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row>
    <row r="27" spans="1:80" x14ac:dyDescent="0.25">
      <c r="A27" s="7"/>
      <c r="B27" s="392"/>
      <c r="C27" s="392"/>
      <c r="D27" s="393"/>
      <c r="E27" s="311"/>
      <c r="F27" s="312"/>
      <c r="G27" s="312"/>
      <c r="H27" s="312"/>
      <c r="I27" s="313"/>
      <c r="J27" s="336"/>
      <c r="K27" s="337"/>
      <c r="L27" s="337"/>
      <c r="M27" s="337"/>
      <c r="N27" s="337"/>
      <c r="O27" s="340"/>
      <c r="P27" s="336"/>
      <c r="Q27" s="337"/>
      <c r="R27" s="337"/>
      <c r="S27" s="337"/>
      <c r="T27" s="337"/>
      <c r="U27" s="340"/>
      <c r="V27" s="336"/>
      <c r="W27" s="337"/>
      <c r="X27" s="337"/>
      <c r="Y27" s="337"/>
      <c r="Z27" s="337"/>
      <c r="AA27" s="340"/>
      <c r="AB27" s="318"/>
      <c r="AC27" s="319"/>
      <c r="AD27" s="319"/>
      <c r="AE27" s="319"/>
      <c r="AF27" s="319"/>
      <c r="AG27" s="322"/>
      <c r="AH27" s="324"/>
      <c r="AI27" s="325"/>
      <c r="AJ27" s="325"/>
      <c r="AK27" s="325"/>
      <c r="AL27" s="325"/>
      <c r="AM27" s="328"/>
      <c r="AN27" s="7"/>
      <c r="AO27" s="366"/>
      <c r="AP27" s="367"/>
      <c r="AQ27" s="367"/>
      <c r="AR27" s="367"/>
      <c r="AS27" s="367"/>
      <c r="AT27" s="368"/>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row>
    <row r="28" spans="1:80" x14ac:dyDescent="0.25">
      <c r="A28" s="7"/>
      <c r="B28" s="392"/>
      <c r="C28" s="392"/>
      <c r="D28" s="393"/>
      <c r="E28" s="311"/>
      <c r="F28" s="312"/>
      <c r="G28" s="312"/>
      <c r="H28" s="312"/>
      <c r="I28" s="313"/>
      <c r="J28" s="336" t="str">
        <f>IF(AND('[9]Mapa final'!$H$64="Media",'[9]Mapa final'!$L$64="Leve"),CONCATENATE("R",'[9]Mapa final'!$A$64),"")</f>
        <v/>
      </c>
      <c r="K28" s="337"/>
      <c r="L28" s="337" t="str">
        <f>IF(AND('[9]Mapa final'!$H$70="Media",'[9]Mapa final'!$L$70="Leve"),CONCATENATE("R",'[9]Mapa final'!$A$70),"")</f>
        <v/>
      </c>
      <c r="M28" s="337"/>
      <c r="N28" s="337" t="str">
        <f>IF(AND('[9]Mapa final'!$H$76="Media",'[9]Mapa final'!$L$76="Leve"),CONCATENATE("R",'[9]Mapa final'!$A$76),"")</f>
        <v/>
      </c>
      <c r="O28" s="340"/>
      <c r="P28" s="336" t="str">
        <f>IF(AND('[9]Mapa final'!$H$64="Media",'[9]Mapa final'!$L$64="Menor"),CONCATENATE("R",'[9]Mapa final'!$A$64),"")</f>
        <v/>
      </c>
      <c r="Q28" s="337"/>
      <c r="R28" s="337" t="str">
        <f>IF(AND('[9]Mapa final'!$H$70="Media",'[9]Mapa final'!$L$70="Menor"),CONCATENATE("R",'[9]Mapa final'!$A$70),"")</f>
        <v/>
      </c>
      <c r="S28" s="337"/>
      <c r="T28" s="337" t="str">
        <f>IF(AND('[9]Mapa final'!$H$76="Media",'[9]Mapa final'!$L$76="Menor"),CONCATENATE("R",'[9]Mapa final'!$A$76),"")</f>
        <v/>
      </c>
      <c r="U28" s="340"/>
      <c r="V28" s="336" t="str">
        <f>IF(AND('[9]Mapa final'!$H$64="Media",'[9]Mapa final'!$L$64="Moderado"),CONCATENATE("R",'[9]Mapa final'!$A$64),"")</f>
        <v/>
      </c>
      <c r="W28" s="337"/>
      <c r="X28" s="337" t="str">
        <f>IF(AND('[9]Mapa final'!$H$70="Media",'[9]Mapa final'!$L$70="Moderado"),CONCATENATE("R",'[9]Mapa final'!$A$70),"")</f>
        <v/>
      </c>
      <c r="Y28" s="337"/>
      <c r="Z28" s="337" t="str">
        <f>IF(AND('[9]Mapa final'!$H$76="Media",'[9]Mapa final'!$L$76="Moderado"),CONCATENATE("R",'[9]Mapa final'!$A$76),"")</f>
        <v/>
      </c>
      <c r="AA28" s="340"/>
      <c r="AB28" s="318" t="str">
        <f>IF(AND('[9]Mapa final'!$H$64="Media",'[9]Mapa final'!$L$64="Mayor"),CONCATENATE("R",'[9]Mapa final'!$A$64),"")</f>
        <v/>
      </c>
      <c r="AC28" s="319"/>
      <c r="AD28" s="319" t="str">
        <f>IF(AND('[9]Mapa final'!$H$70="Media",'[9]Mapa final'!$L$70="Mayor"),CONCATENATE("R",'[9]Mapa final'!$A$70),"")</f>
        <v/>
      </c>
      <c r="AE28" s="319"/>
      <c r="AF28" s="319" t="str">
        <f>IF(AND('[9]Mapa final'!$H$76="Media",'[9]Mapa final'!$L$76="Mayor"),CONCATENATE("R",'[9]Mapa final'!$A$76),"")</f>
        <v/>
      </c>
      <c r="AG28" s="322"/>
      <c r="AH28" s="324" t="str">
        <f>IF(AND('[9]Mapa final'!$H$64="Media",'[9]Mapa final'!$L$64="Catastrófico"),CONCATENATE("R",'[9]Mapa final'!$A$64),"")</f>
        <v/>
      </c>
      <c r="AI28" s="325"/>
      <c r="AJ28" s="325" t="str">
        <f>IF(AND('[9]Mapa final'!$H$70="Media",'[9]Mapa final'!$L$70="Catastrófico"),CONCATENATE("R",'[9]Mapa final'!$A$70),"")</f>
        <v/>
      </c>
      <c r="AK28" s="325"/>
      <c r="AL28" s="325" t="str">
        <f>IF(AND('[9]Mapa final'!$H$76="Media",'[9]Mapa final'!$L$76="Catastrófico"),CONCATENATE("R",'[9]Mapa final'!$A$76),"")</f>
        <v/>
      </c>
      <c r="AM28" s="328"/>
      <c r="AN28" s="7"/>
      <c r="AO28" s="366"/>
      <c r="AP28" s="367"/>
      <c r="AQ28" s="367"/>
      <c r="AR28" s="367"/>
      <c r="AS28" s="367"/>
      <c r="AT28" s="368"/>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row>
    <row r="29" spans="1:80" ht="15.75" thickBot="1" x14ac:dyDescent="0.3">
      <c r="A29" s="7"/>
      <c r="B29" s="392"/>
      <c r="C29" s="392"/>
      <c r="D29" s="393"/>
      <c r="E29" s="314"/>
      <c r="F29" s="315"/>
      <c r="G29" s="315"/>
      <c r="H29" s="315"/>
      <c r="I29" s="316"/>
      <c r="J29" s="336"/>
      <c r="K29" s="337"/>
      <c r="L29" s="337"/>
      <c r="M29" s="337"/>
      <c r="N29" s="337"/>
      <c r="O29" s="340"/>
      <c r="P29" s="338"/>
      <c r="Q29" s="339"/>
      <c r="R29" s="339"/>
      <c r="S29" s="339"/>
      <c r="T29" s="339"/>
      <c r="U29" s="341"/>
      <c r="V29" s="338"/>
      <c r="W29" s="339"/>
      <c r="X29" s="339"/>
      <c r="Y29" s="339"/>
      <c r="Z29" s="339"/>
      <c r="AA29" s="341"/>
      <c r="AB29" s="320"/>
      <c r="AC29" s="321"/>
      <c r="AD29" s="321"/>
      <c r="AE29" s="321"/>
      <c r="AF29" s="321"/>
      <c r="AG29" s="323"/>
      <c r="AH29" s="326"/>
      <c r="AI29" s="327"/>
      <c r="AJ29" s="327"/>
      <c r="AK29" s="327"/>
      <c r="AL29" s="327"/>
      <c r="AM29" s="329"/>
      <c r="AN29" s="7"/>
      <c r="AO29" s="369"/>
      <c r="AP29" s="370"/>
      <c r="AQ29" s="370"/>
      <c r="AR29" s="370"/>
      <c r="AS29" s="370"/>
      <c r="AT29" s="371"/>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row>
    <row r="30" spans="1:80" x14ac:dyDescent="0.25">
      <c r="A30" s="7"/>
      <c r="B30" s="392"/>
      <c r="C30" s="392"/>
      <c r="D30" s="393"/>
      <c r="E30" s="308" t="s">
        <v>144</v>
      </c>
      <c r="F30" s="309"/>
      <c r="G30" s="309"/>
      <c r="H30" s="309"/>
      <c r="I30" s="309"/>
      <c r="J30" s="350" t="str">
        <f>IF(AND('[9]Mapa final'!$H$10="Baja",'[9]Mapa final'!$L$10="Leve"),CONCATENATE("R",'[9]Mapa final'!$A$10),"")</f>
        <v/>
      </c>
      <c r="K30" s="351"/>
      <c r="L30" s="351" t="str">
        <f>IF(AND('[9]Mapa final'!$H$16="Baja",'[9]Mapa final'!$L$16="Leve"),CONCATENATE("R",'[9]Mapa final'!$A$16),"")</f>
        <v/>
      </c>
      <c r="M30" s="351"/>
      <c r="N30" s="351" t="str">
        <f>IF(AND('[9]Mapa final'!$H$22="Baja",'[9]Mapa final'!$L$22="Leve"),CONCATENATE("R",'[9]Mapa final'!$A$22),"")</f>
        <v/>
      </c>
      <c r="O30" s="352"/>
      <c r="P30" s="345" t="str">
        <f>IF(AND('[9]Mapa final'!$H$10="Baja",'[9]Mapa final'!$L$10="Menor"),CONCATENATE("R",'[9]Mapa final'!$A$10),"")</f>
        <v/>
      </c>
      <c r="Q30" s="345"/>
      <c r="R30" s="345" t="str">
        <f>IF(AND('[9]Mapa final'!$H$16="Baja",'[9]Mapa final'!$L$16="Menor"),CONCATENATE("R",'[9]Mapa final'!$A$16),"")</f>
        <v/>
      </c>
      <c r="S30" s="345"/>
      <c r="T30" s="345" t="str">
        <f>IF(AND('[9]Mapa final'!$H$22="Baja",'[9]Mapa final'!$L$22="Menor"),CONCATENATE("R",'[9]Mapa final'!$A$22),"")</f>
        <v/>
      </c>
      <c r="U30" s="346"/>
      <c r="V30" s="344" t="str">
        <f>IF(AND('[9]Mapa final'!$H$10="Baja",'[9]Mapa final'!$L$10="Moderado"),CONCATENATE("R",'[9]Mapa final'!$A$10),"")</f>
        <v>R1</v>
      </c>
      <c r="W30" s="345"/>
      <c r="X30" s="345" t="str">
        <f>IF(AND('[9]Mapa final'!$H$16="Baja",'[9]Mapa final'!$L$16="Moderado"),CONCATENATE("R",'[9]Mapa final'!$A$16),"")</f>
        <v/>
      </c>
      <c r="Y30" s="345"/>
      <c r="Z30" s="345" t="str">
        <f>IF(AND('[9]Mapa final'!$H$22="Baja",'[9]Mapa final'!$L$22="Moderado"),CONCATENATE("R",'[9]Mapa final'!$A$22),"")</f>
        <v/>
      </c>
      <c r="AA30" s="346"/>
      <c r="AB30" s="347" t="str">
        <f>IF(AND('[9]Mapa final'!$H$10="Baja",'[9]Mapa final'!$L$10="Mayor"),CONCATENATE("R",'[9]Mapa final'!$A$10),"")</f>
        <v/>
      </c>
      <c r="AC30" s="348"/>
      <c r="AD30" s="348" t="str">
        <f>IF(AND('[9]Mapa final'!$H$16="Baja",'[9]Mapa final'!$L$16="Mayor"),CONCATENATE("R",'[9]Mapa final'!$A$16),"")</f>
        <v/>
      </c>
      <c r="AE30" s="348"/>
      <c r="AF30" s="348" t="str">
        <f>IF(AND('[9]Mapa final'!$H$22="Baja",'[9]Mapa final'!$L$22="Mayor"),CONCATENATE("R",'[9]Mapa final'!$A$22),"")</f>
        <v>R3</v>
      </c>
      <c r="AG30" s="349"/>
      <c r="AH30" s="353" t="str">
        <f>IF(AND('[9]Mapa final'!$H$10="Baja",'[9]Mapa final'!$L$10="Catastrófico"),CONCATENATE("R",'[9]Mapa final'!$A$10),"")</f>
        <v/>
      </c>
      <c r="AI30" s="342"/>
      <c r="AJ30" s="342" t="str">
        <f>IF(AND('[9]Mapa final'!$H$16="Baja",'[9]Mapa final'!$L$16="Catastrófico"),CONCATENATE("R",'[9]Mapa final'!$A$16),"")</f>
        <v/>
      </c>
      <c r="AK30" s="342"/>
      <c r="AL30" s="342" t="str">
        <f>IF(AND('[9]Mapa final'!$H$22="Baja",'[9]Mapa final'!$L$22="Catastrófico"),CONCATENATE("R",'[9]Mapa final'!$A$22),"")</f>
        <v/>
      </c>
      <c r="AM30" s="343"/>
      <c r="AN30" s="7"/>
      <c r="AO30" s="354" t="s">
        <v>54</v>
      </c>
      <c r="AP30" s="355"/>
      <c r="AQ30" s="355"/>
      <c r="AR30" s="355"/>
      <c r="AS30" s="355"/>
      <c r="AT30" s="356"/>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row>
    <row r="31" spans="1:80" x14ac:dyDescent="0.25">
      <c r="A31" s="7"/>
      <c r="B31" s="392"/>
      <c r="C31" s="392"/>
      <c r="D31" s="393"/>
      <c r="E31" s="311"/>
      <c r="F31" s="312"/>
      <c r="G31" s="312"/>
      <c r="H31" s="312"/>
      <c r="I31" s="312"/>
      <c r="J31" s="330"/>
      <c r="K31" s="331"/>
      <c r="L31" s="331"/>
      <c r="M31" s="331"/>
      <c r="N31" s="331"/>
      <c r="O31" s="334"/>
      <c r="P31" s="337"/>
      <c r="Q31" s="337"/>
      <c r="R31" s="337"/>
      <c r="S31" s="337"/>
      <c r="T31" s="337"/>
      <c r="U31" s="340"/>
      <c r="V31" s="336"/>
      <c r="W31" s="337"/>
      <c r="X31" s="337"/>
      <c r="Y31" s="337"/>
      <c r="Z31" s="337"/>
      <c r="AA31" s="340"/>
      <c r="AB31" s="318"/>
      <c r="AC31" s="319"/>
      <c r="AD31" s="319"/>
      <c r="AE31" s="319"/>
      <c r="AF31" s="319"/>
      <c r="AG31" s="322"/>
      <c r="AH31" s="324"/>
      <c r="AI31" s="325"/>
      <c r="AJ31" s="325"/>
      <c r="AK31" s="325"/>
      <c r="AL31" s="325"/>
      <c r="AM31" s="328"/>
      <c r="AN31" s="7"/>
      <c r="AO31" s="357"/>
      <c r="AP31" s="358"/>
      <c r="AQ31" s="358"/>
      <c r="AR31" s="358"/>
      <c r="AS31" s="358"/>
      <c r="AT31" s="359"/>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row>
    <row r="32" spans="1:80" x14ac:dyDescent="0.25">
      <c r="A32" s="7"/>
      <c r="B32" s="392"/>
      <c r="C32" s="392"/>
      <c r="D32" s="393"/>
      <c r="E32" s="311"/>
      <c r="F32" s="312"/>
      <c r="G32" s="312"/>
      <c r="H32" s="312"/>
      <c r="I32" s="312"/>
      <c r="J32" s="330" t="str">
        <f>IF(AND('[9]Mapa final'!$H$28="Baja",'[9]Mapa final'!$L$28="Leve"),CONCATENATE("R",'[9]Mapa final'!$A$28),"")</f>
        <v/>
      </c>
      <c r="K32" s="331"/>
      <c r="L32" s="331" t="str">
        <f>IF(AND('[9]Mapa final'!$H$34="Baja",'[9]Mapa final'!$L$34="Leve"),CONCATENATE("R",'[9]Mapa final'!$A$34),"")</f>
        <v/>
      </c>
      <c r="M32" s="331"/>
      <c r="N32" s="331" t="str">
        <f>IF(AND('[9]Mapa final'!$H$40="Baja",'[9]Mapa final'!$L$40="Leve"),CONCATENATE("R",'[9]Mapa final'!$A$40),"")</f>
        <v/>
      </c>
      <c r="O32" s="334"/>
      <c r="P32" s="337" t="str">
        <f>IF(AND('[9]Mapa final'!$H$28="Baja",'[9]Mapa final'!$L$28="Menor"),CONCATENATE("R",'[9]Mapa final'!$A$28),"")</f>
        <v/>
      </c>
      <c r="Q32" s="337"/>
      <c r="R32" s="337" t="str">
        <f>IF(AND('[9]Mapa final'!$H$34="Baja",'[9]Mapa final'!$L$34="Menor"),CONCATENATE("R",'[9]Mapa final'!$A$34),"")</f>
        <v/>
      </c>
      <c r="S32" s="337"/>
      <c r="T32" s="337" t="str">
        <f>IF(AND('[9]Mapa final'!$H$40="Baja",'[9]Mapa final'!$L$40="Menor"),CONCATENATE("R",'[9]Mapa final'!$A$40),"")</f>
        <v/>
      </c>
      <c r="U32" s="340"/>
      <c r="V32" s="336" t="str">
        <f>IF(AND('[9]Mapa final'!$H$28="Baja",'[9]Mapa final'!$L$28="Moderado"),CONCATENATE("R",'[9]Mapa final'!$A$28),"")</f>
        <v/>
      </c>
      <c r="W32" s="337"/>
      <c r="X32" s="337" t="str">
        <f>IF(AND('[9]Mapa final'!$H$34="Baja",'[9]Mapa final'!$L$34="Moderado"),CONCATENATE("R",'[9]Mapa final'!$A$34),"")</f>
        <v/>
      </c>
      <c r="Y32" s="337"/>
      <c r="Z32" s="337" t="str">
        <f>IF(AND('[9]Mapa final'!$H$40="Baja",'[9]Mapa final'!$L$40="Moderado"),CONCATENATE("R",'[9]Mapa final'!$A$40),"")</f>
        <v/>
      </c>
      <c r="AA32" s="340"/>
      <c r="AB32" s="318" t="str">
        <f>IF(AND('[9]Mapa final'!$H$28="Baja",'[9]Mapa final'!$L$28="Mayor"),CONCATENATE("R",'[9]Mapa final'!$A$28),"")</f>
        <v/>
      </c>
      <c r="AC32" s="319"/>
      <c r="AD32" s="319" t="str">
        <f>IF(AND('[9]Mapa final'!$H$34="Baja",'[9]Mapa final'!$L$34="Mayor"),CONCATENATE("R",'[9]Mapa final'!$A$34),"")</f>
        <v/>
      </c>
      <c r="AE32" s="319"/>
      <c r="AF32" s="319" t="str">
        <f>IF(AND('[9]Mapa final'!$H$40="Baja",'[9]Mapa final'!$L$40="Mayor"),CONCATENATE("R",'[9]Mapa final'!$A$40),"")</f>
        <v/>
      </c>
      <c r="AG32" s="322"/>
      <c r="AH32" s="324" t="str">
        <f>IF(AND('[9]Mapa final'!$H$28="Baja",'[9]Mapa final'!$L$28="Catastrófico"),CONCATENATE("R",'[9]Mapa final'!$A$28),"")</f>
        <v/>
      </c>
      <c r="AI32" s="325"/>
      <c r="AJ32" s="325" t="str">
        <f>IF(AND('[9]Mapa final'!$H$34="Baja",'[9]Mapa final'!$L$34="Catastrófico"),CONCATENATE("R",'[9]Mapa final'!$A$34),"")</f>
        <v/>
      </c>
      <c r="AK32" s="325"/>
      <c r="AL32" s="325" t="str">
        <f>IF(AND('[9]Mapa final'!$H$40="Baja",'[9]Mapa final'!$L$40="Catastrófico"),CONCATENATE("R",'[9]Mapa final'!$A$40),"")</f>
        <v/>
      </c>
      <c r="AM32" s="328"/>
      <c r="AN32" s="7"/>
      <c r="AO32" s="357"/>
      <c r="AP32" s="358"/>
      <c r="AQ32" s="358"/>
      <c r="AR32" s="358"/>
      <c r="AS32" s="358"/>
      <c r="AT32" s="359"/>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row>
    <row r="33" spans="1:80" x14ac:dyDescent="0.25">
      <c r="A33" s="7"/>
      <c r="B33" s="392"/>
      <c r="C33" s="392"/>
      <c r="D33" s="393"/>
      <c r="E33" s="311"/>
      <c r="F33" s="312"/>
      <c r="G33" s="312"/>
      <c r="H33" s="312"/>
      <c r="I33" s="312"/>
      <c r="J33" s="330"/>
      <c r="K33" s="331"/>
      <c r="L33" s="331"/>
      <c r="M33" s="331"/>
      <c r="N33" s="331"/>
      <c r="O33" s="334"/>
      <c r="P33" s="337"/>
      <c r="Q33" s="337"/>
      <c r="R33" s="337"/>
      <c r="S33" s="337"/>
      <c r="T33" s="337"/>
      <c r="U33" s="340"/>
      <c r="V33" s="336"/>
      <c r="W33" s="337"/>
      <c r="X33" s="337"/>
      <c r="Y33" s="337"/>
      <c r="Z33" s="337"/>
      <c r="AA33" s="340"/>
      <c r="AB33" s="318"/>
      <c r="AC33" s="319"/>
      <c r="AD33" s="319"/>
      <c r="AE33" s="319"/>
      <c r="AF33" s="319"/>
      <c r="AG33" s="322"/>
      <c r="AH33" s="324"/>
      <c r="AI33" s="325"/>
      <c r="AJ33" s="325"/>
      <c r="AK33" s="325"/>
      <c r="AL33" s="325"/>
      <c r="AM33" s="328"/>
      <c r="AN33" s="7"/>
      <c r="AO33" s="357"/>
      <c r="AP33" s="358"/>
      <c r="AQ33" s="358"/>
      <c r="AR33" s="358"/>
      <c r="AS33" s="358"/>
      <c r="AT33" s="359"/>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row>
    <row r="34" spans="1:80" x14ac:dyDescent="0.25">
      <c r="A34" s="7"/>
      <c r="B34" s="392"/>
      <c r="C34" s="392"/>
      <c r="D34" s="393"/>
      <c r="E34" s="311"/>
      <c r="F34" s="312"/>
      <c r="G34" s="312"/>
      <c r="H34" s="312"/>
      <c r="I34" s="312"/>
      <c r="J34" s="330" t="str">
        <f>IF(AND('[9]Mapa final'!$H$46="Baja",'[9]Mapa final'!$L$46="Leve"),CONCATENATE("R",'[9]Mapa final'!$A$46),"")</f>
        <v/>
      </c>
      <c r="K34" s="331"/>
      <c r="L34" s="331" t="str">
        <f>IF(AND('[9]Mapa final'!$H$52="Baja",'[9]Mapa final'!$L$52="Leve"),CONCATENATE("R",'[9]Mapa final'!$A$52),"")</f>
        <v/>
      </c>
      <c r="M34" s="331"/>
      <c r="N34" s="331" t="str">
        <f>IF(AND('[9]Mapa final'!$H$58="Baja",'[9]Mapa final'!$L$58="Leve"),CONCATENATE("R",'[9]Mapa final'!$A$58),"")</f>
        <v/>
      </c>
      <c r="O34" s="334"/>
      <c r="P34" s="337" t="str">
        <f>IF(AND('[9]Mapa final'!$H$46="Baja",'[9]Mapa final'!$L$46="Menor"),CONCATENATE("R",'[9]Mapa final'!$A$46),"")</f>
        <v/>
      </c>
      <c r="Q34" s="337"/>
      <c r="R34" s="337" t="str">
        <f>IF(AND('[9]Mapa final'!$H$52="Baja",'[9]Mapa final'!$L$52="Menor"),CONCATENATE("R",'[9]Mapa final'!$A$52),"")</f>
        <v/>
      </c>
      <c r="S34" s="337"/>
      <c r="T34" s="337" t="str">
        <f>IF(AND('[9]Mapa final'!$H$58="Baja",'[9]Mapa final'!$L$58="Menor"),CONCATENATE("R",'[9]Mapa final'!$A$58),"")</f>
        <v/>
      </c>
      <c r="U34" s="340"/>
      <c r="V34" s="336" t="str">
        <f>IF(AND('[9]Mapa final'!$H$46="Baja",'[9]Mapa final'!$L$46="Moderado"),CONCATENATE("R",'[9]Mapa final'!$A$46),"")</f>
        <v/>
      </c>
      <c r="W34" s="337"/>
      <c r="X34" s="337" t="str">
        <f>IF(AND('[9]Mapa final'!$H$52="Baja",'[9]Mapa final'!$L$52="Moderado"),CONCATENATE("R",'[9]Mapa final'!$A$52),"")</f>
        <v/>
      </c>
      <c r="Y34" s="337"/>
      <c r="Z34" s="337" t="str">
        <f>IF(AND('[9]Mapa final'!$H$58="Baja",'[9]Mapa final'!$L$58="Moderado"),CONCATENATE("R",'[9]Mapa final'!$A$58),"")</f>
        <v/>
      </c>
      <c r="AA34" s="340"/>
      <c r="AB34" s="318" t="str">
        <f>IF(AND('[9]Mapa final'!$H$46="Baja",'[9]Mapa final'!$L$46="Mayor"),CONCATENATE("R",'[9]Mapa final'!$A$46),"")</f>
        <v/>
      </c>
      <c r="AC34" s="319"/>
      <c r="AD34" s="319" t="str">
        <f>IF(AND('[9]Mapa final'!$H$52="Baja",'[9]Mapa final'!$L$52="Mayor"),CONCATENATE("R",'[9]Mapa final'!$A$52),"")</f>
        <v/>
      </c>
      <c r="AE34" s="319"/>
      <c r="AF34" s="319" t="str">
        <f>IF(AND('[9]Mapa final'!$H$58="Baja",'[9]Mapa final'!$L$58="Mayor"),CONCATENATE("R",'[9]Mapa final'!$A$58),"")</f>
        <v/>
      </c>
      <c r="AG34" s="322"/>
      <c r="AH34" s="324" t="str">
        <f>IF(AND('[9]Mapa final'!$H$46="Baja",'[9]Mapa final'!$L$46="Catastrófico"),CONCATENATE("R",'[9]Mapa final'!$A$46),"")</f>
        <v/>
      </c>
      <c r="AI34" s="325"/>
      <c r="AJ34" s="325" t="str">
        <f>IF(AND('[9]Mapa final'!$H$52="Baja",'[9]Mapa final'!$L$52="Catastrófico"),CONCATENATE("R",'[9]Mapa final'!$A$52),"")</f>
        <v/>
      </c>
      <c r="AK34" s="325"/>
      <c r="AL34" s="325" t="str">
        <f>IF(AND('[9]Mapa final'!$H$58="Baja",'[9]Mapa final'!$L$58="Catastrófico"),CONCATENATE("R",'[9]Mapa final'!$A$58),"")</f>
        <v/>
      </c>
      <c r="AM34" s="328"/>
      <c r="AN34" s="7"/>
      <c r="AO34" s="357"/>
      <c r="AP34" s="358"/>
      <c r="AQ34" s="358"/>
      <c r="AR34" s="358"/>
      <c r="AS34" s="358"/>
      <c r="AT34" s="359"/>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row>
    <row r="35" spans="1:80" x14ac:dyDescent="0.25">
      <c r="A35" s="7"/>
      <c r="B35" s="392"/>
      <c r="C35" s="392"/>
      <c r="D35" s="393"/>
      <c r="E35" s="311"/>
      <c r="F35" s="312"/>
      <c r="G35" s="312"/>
      <c r="H35" s="312"/>
      <c r="I35" s="312"/>
      <c r="J35" s="330"/>
      <c r="K35" s="331"/>
      <c r="L35" s="331"/>
      <c r="M35" s="331"/>
      <c r="N35" s="331"/>
      <c r="O35" s="334"/>
      <c r="P35" s="337"/>
      <c r="Q35" s="337"/>
      <c r="R35" s="337"/>
      <c r="S35" s="337"/>
      <c r="T35" s="337"/>
      <c r="U35" s="340"/>
      <c r="V35" s="336"/>
      <c r="W35" s="337"/>
      <c r="X35" s="337"/>
      <c r="Y35" s="337"/>
      <c r="Z35" s="337"/>
      <c r="AA35" s="340"/>
      <c r="AB35" s="318"/>
      <c r="AC35" s="319"/>
      <c r="AD35" s="319"/>
      <c r="AE35" s="319"/>
      <c r="AF35" s="319"/>
      <c r="AG35" s="322"/>
      <c r="AH35" s="324"/>
      <c r="AI35" s="325"/>
      <c r="AJ35" s="325"/>
      <c r="AK35" s="325"/>
      <c r="AL35" s="325"/>
      <c r="AM35" s="328"/>
      <c r="AN35" s="7"/>
      <c r="AO35" s="357"/>
      <c r="AP35" s="358"/>
      <c r="AQ35" s="358"/>
      <c r="AR35" s="358"/>
      <c r="AS35" s="358"/>
      <c r="AT35" s="359"/>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row>
    <row r="36" spans="1:80" x14ac:dyDescent="0.25">
      <c r="A36" s="7"/>
      <c r="B36" s="392"/>
      <c r="C36" s="392"/>
      <c r="D36" s="393"/>
      <c r="E36" s="311"/>
      <c r="F36" s="312"/>
      <c r="G36" s="312"/>
      <c r="H36" s="312"/>
      <c r="I36" s="312"/>
      <c r="J36" s="330" t="str">
        <f>IF(AND('[9]Mapa final'!$H$64="Baja",'[9]Mapa final'!$L$64="Leve"),CONCATENATE("R",'[9]Mapa final'!$A$64),"")</f>
        <v/>
      </c>
      <c r="K36" s="331"/>
      <c r="L36" s="331" t="str">
        <f>IF(AND('[9]Mapa final'!$H$70="Baja",'[9]Mapa final'!$L$70="Leve"),CONCATENATE("R",'[9]Mapa final'!$A$70),"")</f>
        <v/>
      </c>
      <c r="M36" s="331"/>
      <c r="N36" s="331" t="str">
        <f>IF(AND('[9]Mapa final'!$H$76="Baja",'[9]Mapa final'!$L$76="Leve"),CONCATENATE("R",'[9]Mapa final'!$A$76),"")</f>
        <v/>
      </c>
      <c r="O36" s="334"/>
      <c r="P36" s="337" t="str">
        <f>IF(AND('[9]Mapa final'!$H$64="Baja",'[9]Mapa final'!$L$64="Menor"),CONCATENATE("R",'[9]Mapa final'!$A$64),"")</f>
        <v/>
      </c>
      <c r="Q36" s="337"/>
      <c r="R36" s="337" t="str">
        <f>IF(AND('[9]Mapa final'!$H$70="Baja",'[9]Mapa final'!$L$70="Menor"),CONCATENATE("R",'[9]Mapa final'!$A$70),"")</f>
        <v/>
      </c>
      <c r="S36" s="337"/>
      <c r="T36" s="337" t="str">
        <f>IF(AND('[9]Mapa final'!$H$76="Baja",'[9]Mapa final'!$L$76="Menor"),CONCATENATE("R",'[9]Mapa final'!$A$76),"")</f>
        <v/>
      </c>
      <c r="U36" s="340"/>
      <c r="V36" s="336" t="str">
        <f>IF(AND('[9]Mapa final'!$H$64="Baja",'[9]Mapa final'!$L$64="Moderado"),CONCATENATE("R",'[9]Mapa final'!$A$64),"")</f>
        <v/>
      </c>
      <c r="W36" s="337"/>
      <c r="X36" s="337" t="str">
        <f>IF(AND('[9]Mapa final'!$H$70="Baja",'[9]Mapa final'!$L$70="Moderado"),CONCATENATE("R",'[9]Mapa final'!$A$70),"")</f>
        <v/>
      </c>
      <c r="Y36" s="337"/>
      <c r="Z36" s="337" t="str">
        <f>IF(AND('[9]Mapa final'!$H$76="Baja",'[9]Mapa final'!$L$76="Moderado"),CONCATENATE("R",'[9]Mapa final'!$A$76),"")</f>
        <v/>
      </c>
      <c r="AA36" s="340"/>
      <c r="AB36" s="318" t="str">
        <f>IF(AND('[9]Mapa final'!$H$64="Baja",'[9]Mapa final'!$L$64="Mayor"),CONCATENATE("R",'[9]Mapa final'!$A$64),"")</f>
        <v/>
      </c>
      <c r="AC36" s="319"/>
      <c r="AD36" s="319" t="str">
        <f>IF(AND('[9]Mapa final'!$H$70="Baja",'[9]Mapa final'!$L$70="Mayor"),CONCATENATE("R",'[9]Mapa final'!$A$70),"")</f>
        <v/>
      </c>
      <c r="AE36" s="319"/>
      <c r="AF36" s="319" t="str">
        <f>IF(AND('[9]Mapa final'!$H$76="Baja",'[9]Mapa final'!$L$76="Mayor"),CONCATENATE("R",'[9]Mapa final'!$A$76),"")</f>
        <v/>
      </c>
      <c r="AG36" s="322"/>
      <c r="AH36" s="324" t="str">
        <f>IF(AND('[9]Mapa final'!$H$64="Baja",'[9]Mapa final'!$L$64="Catastrófico"),CONCATENATE("R",'[9]Mapa final'!$A$64),"")</f>
        <v/>
      </c>
      <c r="AI36" s="325"/>
      <c r="AJ36" s="325" t="str">
        <f>IF(AND('[9]Mapa final'!$H$70="Baja",'[9]Mapa final'!$L$70="Catastrófico"),CONCATENATE("R",'[9]Mapa final'!$A$70),"")</f>
        <v/>
      </c>
      <c r="AK36" s="325"/>
      <c r="AL36" s="325" t="str">
        <f>IF(AND('[9]Mapa final'!$H$76="Baja",'[9]Mapa final'!$L$76="Catastrófico"),CONCATENATE("R",'[9]Mapa final'!$A$76),"")</f>
        <v/>
      </c>
      <c r="AM36" s="328"/>
      <c r="AN36" s="7"/>
      <c r="AO36" s="357"/>
      <c r="AP36" s="358"/>
      <c r="AQ36" s="358"/>
      <c r="AR36" s="358"/>
      <c r="AS36" s="358"/>
      <c r="AT36" s="359"/>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row>
    <row r="37" spans="1:80" ht="15.75" thickBot="1" x14ac:dyDescent="0.3">
      <c r="A37" s="7"/>
      <c r="B37" s="392"/>
      <c r="C37" s="392"/>
      <c r="D37" s="393"/>
      <c r="E37" s="314"/>
      <c r="F37" s="315"/>
      <c r="G37" s="315"/>
      <c r="H37" s="315"/>
      <c r="I37" s="315"/>
      <c r="J37" s="332"/>
      <c r="K37" s="333"/>
      <c r="L37" s="333"/>
      <c r="M37" s="333"/>
      <c r="N37" s="333"/>
      <c r="O37" s="335"/>
      <c r="P37" s="339"/>
      <c r="Q37" s="339"/>
      <c r="R37" s="339"/>
      <c r="S37" s="339"/>
      <c r="T37" s="339"/>
      <c r="U37" s="341"/>
      <c r="V37" s="338"/>
      <c r="W37" s="339"/>
      <c r="X37" s="339"/>
      <c r="Y37" s="339"/>
      <c r="Z37" s="339"/>
      <c r="AA37" s="341"/>
      <c r="AB37" s="320"/>
      <c r="AC37" s="321"/>
      <c r="AD37" s="321"/>
      <c r="AE37" s="321"/>
      <c r="AF37" s="321"/>
      <c r="AG37" s="323"/>
      <c r="AH37" s="326"/>
      <c r="AI37" s="327"/>
      <c r="AJ37" s="327"/>
      <c r="AK37" s="327"/>
      <c r="AL37" s="327"/>
      <c r="AM37" s="329"/>
      <c r="AN37" s="7"/>
      <c r="AO37" s="360"/>
      <c r="AP37" s="361"/>
      <c r="AQ37" s="361"/>
      <c r="AR37" s="361"/>
      <c r="AS37" s="361"/>
      <c r="AT37" s="362"/>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row>
    <row r="38" spans="1:80" x14ac:dyDescent="0.25">
      <c r="A38" s="7"/>
      <c r="B38" s="392"/>
      <c r="C38" s="392"/>
      <c r="D38" s="393"/>
      <c r="E38" s="308" t="s">
        <v>145</v>
      </c>
      <c r="F38" s="309"/>
      <c r="G38" s="309"/>
      <c r="H38" s="309"/>
      <c r="I38" s="310"/>
      <c r="J38" s="350" t="str">
        <f>IF(AND('[9]Mapa final'!$H$10="Muy Baja",'[9]Mapa final'!$L$10="Leve"),CONCATENATE("R",'[9]Mapa final'!$A$10),"")</f>
        <v/>
      </c>
      <c r="K38" s="351"/>
      <c r="L38" s="351" t="str">
        <f>IF(AND('[9]Mapa final'!$H$16="Muy Baja",'[9]Mapa final'!$L$16="Leve"),CONCATENATE("R",'[9]Mapa final'!$A$16),"")</f>
        <v/>
      </c>
      <c r="M38" s="351"/>
      <c r="N38" s="351" t="str">
        <f>IF(AND('[9]Mapa final'!$H$22="Muy Baja",'[9]Mapa final'!$L$22="Leve"),CONCATENATE("R",'[9]Mapa final'!$A$22),"")</f>
        <v/>
      </c>
      <c r="O38" s="352"/>
      <c r="P38" s="350" t="str">
        <f>IF(AND('[9]Mapa final'!$H$10="Muy Baja",'[9]Mapa final'!$L$10="Menor"),CONCATENATE("R",'[9]Mapa final'!$A$10),"")</f>
        <v/>
      </c>
      <c r="Q38" s="351"/>
      <c r="R38" s="351" t="str">
        <f>IF(AND('[9]Mapa final'!$H$16="Muy Baja",'[9]Mapa final'!$L$16="Menor"),CONCATENATE("R",'[9]Mapa final'!$A$16),"")</f>
        <v/>
      </c>
      <c r="S38" s="351"/>
      <c r="T38" s="351" t="str">
        <f>IF(AND('[9]Mapa final'!$H$22="Muy Baja",'[9]Mapa final'!$L$22="Menor"),CONCATENATE("R",'[9]Mapa final'!$A$22),"")</f>
        <v/>
      </c>
      <c r="U38" s="352"/>
      <c r="V38" s="344" t="str">
        <f>IF(AND('[9]Mapa final'!$H$10="Muy Baja",'[9]Mapa final'!$L$10="Moderado"),CONCATENATE("R",'[9]Mapa final'!$A$10),"")</f>
        <v/>
      </c>
      <c r="W38" s="345"/>
      <c r="X38" s="345" t="str">
        <f>IF(AND('[9]Mapa final'!$H$16="Muy Baja",'[9]Mapa final'!$L$16="Moderado"),CONCATENATE("R",'[9]Mapa final'!$A$16),"")</f>
        <v/>
      </c>
      <c r="Y38" s="345"/>
      <c r="Z38" s="345" t="str">
        <f>IF(AND('[9]Mapa final'!$H$22="Muy Baja",'[9]Mapa final'!$L$22="Moderado"),CONCATENATE("R",'[9]Mapa final'!$A$22),"")</f>
        <v/>
      </c>
      <c r="AA38" s="346"/>
      <c r="AB38" s="347" t="str">
        <f>IF(AND('[9]Mapa final'!$H$10="Muy Baja",'[9]Mapa final'!$L$10="Mayor"),CONCATENATE("R",'[9]Mapa final'!$A$10),"")</f>
        <v/>
      </c>
      <c r="AC38" s="348"/>
      <c r="AD38" s="348" t="str">
        <f>IF(AND('[9]Mapa final'!$H$16="Muy Baja",'[9]Mapa final'!$L$16="Mayor"),CONCATENATE("R",'[9]Mapa final'!$A$16),"")</f>
        <v/>
      </c>
      <c r="AE38" s="348"/>
      <c r="AF38" s="348" t="str">
        <f>IF(AND('[9]Mapa final'!$H$22="Muy Baja",'[9]Mapa final'!$L$22="Mayor"),CONCATENATE("R",'[9]Mapa final'!$A$22),"")</f>
        <v/>
      </c>
      <c r="AG38" s="349"/>
      <c r="AH38" s="353" t="str">
        <f>IF(AND('[9]Mapa final'!$H$10="Muy Baja",'[9]Mapa final'!$L$10="Catastrófico"),CONCATENATE("R",'[9]Mapa final'!$A$10),"")</f>
        <v/>
      </c>
      <c r="AI38" s="342"/>
      <c r="AJ38" s="342" t="str">
        <f>IF(AND('[9]Mapa final'!$H$16="Muy Baja",'[9]Mapa final'!$L$16="Catastrófico"),CONCATENATE("R",'[9]Mapa final'!$A$16),"")</f>
        <v/>
      </c>
      <c r="AK38" s="342"/>
      <c r="AL38" s="342" t="str">
        <f>IF(AND('[9]Mapa final'!$H$22="Muy Baja",'[9]Mapa final'!$L$22="Catastrófico"),CONCATENATE("R",'[9]Mapa final'!$A$22),"")</f>
        <v/>
      </c>
      <c r="AM38" s="343"/>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row>
    <row r="39" spans="1:80" x14ac:dyDescent="0.25">
      <c r="A39" s="7"/>
      <c r="B39" s="392"/>
      <c r="C39" s="392"/>
      <c r="D39" s="393"/>
      <c r="E39" s="311"/>
      <c r="F39" s="312"/>
      <c r="G39" s="312"/>
      <c r="H39" s="312"/>
      <c r="I39" s="313"/>
      <c r="J39" s="330"/>
      <c r="K39" s="331"/>
      <c r="L39" s="331"/>
      <c r="M39" s="331"/>
      <c r="N39" s="331"/>
      <c r="O39" s="334"/>
      <c r="P39" s="330"/>
      <c r="Q39" s="331"/>
      <c r="R39" s="331"/>
      <c r="S39" s="331"/>
      <c r="T39" s="331"/>
      <c r="U39" s="334"/>
      <c r="V39" s="336"/>
      <c r="W39" s="337"/>
      <c r="X39" s="337"/>
      <c r="Y39" s="337"/>
      <c r="Z39" s="337"/>
      <c r="AA39" s="340"/>
      <c r="AB39" s="318"/>
      <c r="AC39" s="319"/>
      <c r="AD39" s="319"/>
      <c r="AE39" s="319"/>
      <c r="AF39" s="319"/>
      <c r="AG39" s="322"/>
      <c r="AH39" s="324"/>
      <c r="AI39" s="325"/>
      <c r="AJ39" s="325"/>
      <c r="AK39" s="325"/>
      <c r="AL39" s="325"/>
      <c r="AM39" s="328"/>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row>
    <row r="40" spans="1:80" x14ac:dyDescent="0.25">
      <c r="A40" s="7"/>
      <c r="B40" s="392"/>
      <c r="C40" s="392"/>
      <c r="D40" s="393"/>
      <c r="E40" s="311"/>
      <c r="F40" s="312"/>
      <c r="G40" s="312"/>
      <c r="H40" s="312"/>
      <c r="I40" s="313"/>
      <c r="J40" s="330" t="str">
        <f>IF(AND('[9]Mapa final'!$H$28="Muy Baja",'[9]Mapa final'!$L$28="Leve"),CONCATENATE("R",'[9]Mapa final'!$A$28),"")</f>
        <v/>
      </c>
      <c r="K40" s="331"/>
      <c r="L40" s="331" t="str">
        <f>IF(AND('[9]Mapa final'!$H$34="Muy Baja",'[9]Mapa final'!$L$34="Leve"),CONCATENATE("R",'[9]Mapa final'!$A$34),"")</f>
        <v/>
      </c>
      <c r="M40" s="331"/>
      <c r="N40" s="331" t="str">
        <f>IF(AND('[9]Mapa final'!$H$40="Muy Baja",'[9]Mapa final'!$L$40="Leve"),CONCATENATE("R",'[9]Mapa final'!$A$40),"")</f>
        <v/>
      </c>
      <c r="O40" s="334"/>
      <c r="P40" s="330" t="str">
        <f>IF(AND('[9]Mapa final'!$H$28="Muy Baja",'[9]Mapa final'!$L$28="Menor"),CONCATENATE("R",'[9]Mapa final'!$A$28),"")</f>
        <v/>
      </c>
      <c r="Q40" s="331"/>
      <c r="R40" s="331" t="str">
        <f>IF(AND('[9]Mapa final'!$H$34="Muy Baja",'[9]Mapa final'!$L$34="Menor"),CONCATENATE("R",'[9]Mapa final'!$A$34),"")</f>
        <v/>
      </c>
      <c r="S40" s="331"/>
      <c r="T40" s="331" t="str">
        <f>IF(AND('[9]Mapa final'!$H$40="Muy Baja",'[9]Mapa final'!$L$40="Menor"),CONCATENATE("R",'[9]Mapa final'!$A$40),"")</f>
        <v/>
      </c>
      <c r="U40" s="334"/>
      <c r="V40" s="336" t="str">
        <f>IF(AND('[9]Mapa final'!$H$28="Muy Baja",'[9]Mapa final'!$L$28="Moderado"),CONCATENATE("R",'[9]Mapa final'!$A$28),"")</f>
        <v/>
      </c>
      <c r="W40" s="337"/>
      <c r="X40" s="337" t="str">
        <f>IF(AND('[9]Mapa final'!$H$34="Muy Baja",'[9]Mapa final'!$L$34="Moderado"),CONCATENATE("R",'[9]Mapa final'!$A$34),"")</f>
        <v/>
      </c>
      <c r="Y40" s="337"/>
      <c r="Z40" s="337" t="str">
        <f>IF(AND('[9]Mapa final'!$H$40="Muy Baja",'[9]Mapa final'!$L$40="Moderado"),CONCATENATE("R",'[9]Mapa final'!$A$40),"")</f>
        <v/>
      </c>
      <c r="AA40" s="340"/>
      <c r="AB40" s="318" t="str">
        <f>IF(AND('[9]Mapa final'!$H$28="Muy Baja",'[9]Mapa final'!$L$28="Mayor"),CONCATENATE("R",'[9]Mapa final'!$A$28),"")</f>
        <v/>
      </c>
      <c r="AC40" s="319"/>
      <c r="AD40" s="319" t="str">
        <f>IF(AND('[9]Mapa final'!$H$34="Muy Baja",'[9]Mapa final'!$L$34="Mayor"),CONCATENATE("R",'[9]Mapa final'!$A$34),"")</f>
        <v/>
      </c>
      <c r="AE40" s="319"/>
      <c r="AF40" s="319" t="str">
        <f>IF(AND('[9]Mapa final'!$H$40="Muy Baja",'[9]Mapa final'!$L$40="Mayor"),CONCATENATE("R",'[9]Mapa final'!$A$40),"")</f>
        <v/>
      </c>
      <c r="AG40" s="322"/>
      <c r="AH40" s="324" t="str">
        <f>IF(AND('[9]Mapa final'!$H$28="Muy Baja",'[9]Mapa final'!$L$28="Catastrófico"),CONCATENATE("R",'[9]Mapa final'!$A$28),"")</f>
        <v/>
      </c>
      <c r="AI40" s="325"/>
      <c r="AJ40" s="325" t="str">
        <f>IF(AND('[9]Mapa final'!$H$34="Muy Baja",'[9]Mapa final'!$L$34="Catastrófico"),CONCATENATE("R",'[9]Mapa final'!$A$34),"")</f>
        <v/>
      </c>
      <c r="AK40" s="325"/>
      <c r="AL40" s="325" t="str">
        <f>IF(AND('[9]Mapa final'!$H$40="Muy Baja",'[9]Mapa final'!$L$40="Catastrófico"),CONCATENATE("R",'[9]Mapa final'!$A$40),"")</f>
        <v/>
      </c>
      <c r="AM40" s="328"/>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row>
    <row r="41" spans="1:80" x14ac:dyDescent="0.25">
      <c r="A41" s="7"/>
      <c r="B41" s="392"/>
      <c r="C41" s="392"/>
      <c r="D41" s="393"/>
      <c r="E41" s="311"/>
      <c r="F41" s="312"/>
      <c r="G41" s="312"/>
      <c r="H41" s="312"/>
      <c r="I41" s="313"/>
      <c r="J41" s="330"/>
      <c r="K41" s="331"/>
      <c r="L41" s="331"/>
      <c r="M41" s="331"/>
      <c r="N41" s="331"/>
      <c r="O41" s="334"/>
      <c r="P41" s="330"/>
      <c r="Q41" s="331"/>
      <c r="R41" s="331"/>
      <c r="S41" s="331"/>
      <c r="T41" s="331"/>
      <c r="U41" s="334"/>
      <c r="V41" s="336"/>
      <c r="W41" s="337"/>
      <c r="X41" s="337"/>
      <c r="Y41" s="337"/>
      <c r="Z41" s="337"/>
      <c r="AA41" s="340"/>
      <c r="AB41" s="318"/>
      <c r="AC41" s="319"/>
      <c r="AD41" s="319"/>
      <c r="AE41" s="319"/>
      <c r="AF41" s="319"/>
      <c r="AG41" s="322"/>
      <c r="AH41" s="324"/>
      <c r="AI41" s="325"/>
      <c r="AJ41" s="325"/>
      <c r="AK41" s="325"/>
      <c r="AL41" s="325"/>
      <c r="AM41" s="328"/>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row>
    <row r="42" spans="1:80" x14ac:dyDescent="0.25">
      <c r="A42" s="7"/>
      <c r="B42" s="392"/>
      <c r="C42" s="392"/>
      <c r="D42" s="393"/>
      <c r="E42" s="311"/>
      <c r="F42" s="312"/>
      <c r="G42" s="312"/>
      <c r="H42" s="312"/>
      <c r="I42" s="313"/>
      <c r="J42" s="330" t="str">
        <f>IF(AND('[9]Mapa final'!$H$46="Muy Baja",'[9]Mapa final'!$L$46="Leve"),CONCATENATE("R",'[9]Mapa final'!$A$46),"")</f>
        <v/>
      </c>
      <c r="K42" s="331"/>
      <c r="L42" s="331" t="str">
        <f>IF(AND('[9]Mapa final'!$H$52="Muy Baja",'[9]Mapa final'!$L$52="Leve"),CONCATENATE("R",'[9]Mapa final'!$A$52),"")</f>
        <v/>
      </c>
      <c r="M42" s="331"/>
      <c r="N42" s="331" t="str">
        <f>IF(AND('[9]Mapa final'!$H$58="Muy Baja",'[9]Mapa final'!$L$58="Leve"),CONCATENATE("R",'[9]Mapa final'!$A$58),"")</f>
        <v/>
      </c>
      <c r="O42" s="334"/>
      <c r="P42" s="330" t="str">
        <f>IF(AND('[9]Mapa final'!$H$46="Muy Baja",'[9]Mapa final'!$L$46="Menor"),CONCATENATE("R",'[9]Mapa final'!$A$46),"")</f>
        <v/>
      </c>
      <c r="Q42" s="331"/>
      <c r="R42" s="331" t="str">
        <f>IF(AND('[9]Mapa final'!$H$52="Muy Baja",'[9]Mapa final'!$L$52="Menor"),CONCATENATE("R",'[9]Mapa final'!$A$52),"")</f>
        <v/>
      </c>
      <c r="S42" s="331"/>
      <c r="T42" s="331" t="str">
        <f>IF(AND('[9]Mapa final'!$H$58="Muy Baja",'[9]Mapa final'!$L$58="Menor"),CONCATENATE("R",'[9]Mapa final'!$A$58),"")</f>
        <v/>
      </c>
      <c r="U42" s="334"/>
      <c r="V42" s="336" t="str">
        <f>IF(AND('[9]Mapa final'!$H$46="Muy Baja",'[9]Mapa final'!$L$46="Moderado"),CONCATENATE("R",'[9]Mapa final'!$A$46),"")</f>
        <v/>
      </c>
      <c r="W42" s="337"/>
      <c r="X42" s="337" t="str">
        <f>IF(AND('[9]Mapa final'!$H$52="Muy Baja",'[9]Mapa final'!$L$52="Moderado"),CONCATENATE("R",'[9]Mapa final'!$A$52),"")</f>
        <v/>
      </c>
      <c r="Y42" s="337"/>
      <c r="Z42" s="337" t="str">
        <f>IF(AND('[9]Mapa final'!$H$58="Muy Baja",'[9]Mapa final'!$L$58="Moderado"),CONCATENATE("R",'[9]Mapa final'!$A$58),"")</f>
        <v/>
      </c>
      <c r="AA42" s="340"/>
      <c r="AB42" s="318" t="str">
        <f>IF(AND('[9]Mapa final'!$H$46="Muy Baja",'[9]Mapa final'!$L$46="Mayor"),CONCATENATE("R",'[9]Mapa final'!$A$46),"")</f>
        <v/>
      </c>
      <c r="AC42" s="319"/>
      <c r="AD42" s="319" t="str">
        <f>IF(AND('[9]Mapa final'!$H$52="Muy Baja",'[9]Mapa final'!$L$52="Mayor"),CONCATENATE("R",'[9]Mapa final'!$A$52),"")</f>
        <v/>
      </c>
      <c r="AE42" s="319"/>
      <c r="AF42" s="319" t="str">
        <f>IF(AND('[9]Mapa final'!$H$58="Muy Baja",'[9]Mapa final'!$L$58="Mayor"),CONCATENATE("R",'[9]Mapa final'!$A$58),"")</f>
        <v/>
      </c>
      <c r="AG42" s="322"/>
      <c r="AH42" s="324" t="str">
        <f>IF(AND('[9]Mapa final'!$H$46="Muy Baja",'[9]Mapa final'!$L$46="Catastrófico"),CONCATENATE("R",'[9]Mapa final'!$A$46),"")</f>
        <v/>
      </c>
      <c r="AI42" s="325"/>
      <c r="AJ42" s="325" t="str">
        <f>IF(AND('[9]Mapa final'!$H$52="Muy Baja",'[9]Mapa final'!$L$52="Catastrófico"),CONCATENATE("R",'[9]Mapa final'!$A$52),"")</f>
        <v/>
      </c>
      <c r="AK42" s="325"/>
      <c r="AL42" s="325" t="str">
        <f>IF(AND('[9]Mapa final'!$H$58="Muy Baja",'[9]Mapa final'!$L$58="Catastrófico"),CONCATENATE("R",'[9]Mapa final'!$A$58),"")</f>
        <v/>
      </c>
      <c r="AM42" s="328"/>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row>
    <row r="43" spans="1:80" x14ac:dyDescent="0.25">
      <c r="A43" s="7"/>
      <c r="B43" s="392"/>
      <c r="C43" s="392"/>
      <c r="D43" s="393"/>
      <c r="E43" s="311"/>
      <c r="F43" s="312"/>
      <c r="G43" s="312"/>
      <c r="H43" s="312"/>
      <c r="I43" s="313"/>
      <c r="J43" s="330"/>
      <c r="K43" s="331"/>
      <c r="L43" s="331"/>
      <c r="M43" s="331"/>
      <c r="N43" s="331"/>
      <c r="O43" s="334"/>
      <c r="P43" s="330"/>
      <c r="Q43" s="331"/>
      <c r="R43" s="331"/>
      <c r="S43" s="331"/>
      <c r="T43" s="331"/>
      <c r="U43" s="334"/>
      <c r="V43" s="336"/>
      <c r="W43" s="337"/>
      <c r="X43" s="337"/>
      <c r="Y43" s="337"/>
      <c r="Z43" s="337"/>
      <c r="AA43" s="340"/>
      <c r="AB43" s="318"/>
      <c r="AC43" s="319"/>
      <c r="AD43" s="319"/>
      <c r="AE43" s="319"/>
      <c r="AF43" s="319"/>
      <c r="AG43" s="322"/>
      <c r="AH43" s="324"/>
      <c r="AI43" s="325"/>
      <c r="AJ43" s="325"/>
      <c r="AK43" s="325"/>
      <c r="AL43" s="325"/>
      <c r="AM43" s="328"/>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row>
    <row r="44" spans="1:80" x14ac:dyDescent="0.25">
      <c r="A44" s="7"/>
      <c r="B44" s="392"/>
      <c r="C44" s="392"/>
      <c r="D44" s="393"/>
      <c r="E44" s="311"/>
      <c r="F44" s="312"/>
      <c r="G44" s="312"/>
      <c r="H44" s="312"/>
      <c r="I44" s="313"/>
      <c r="J44" s="330" t="str">
        <f>IF(AND('[9]Mapa final'!$H$64="Muy Baja",'[9]Mapa final'!$L$64="Leve"),CONCATENATE("R",'[9]Mapa final'!$A$64),"")</f>
        <v/>
      </c>
      <c r="K44" s="331"/>
      <c r="L44" s="331" t="str">
        <f>IF(AND('[9]Mapa final'!$H$70="Muy Baja",'[9]Mapa final'!$L$70="Leve"),CONCATENATE("R",'[9]Mapa final'!$A$70),"")</f>
        <v/>
      </c>
      <c r="M44" s="331"/>
      <c r="N44" s="331" t="str">
        <f>IF(AND('[9]Mapa final'!$H$76="Muy Baja",'[9]Mapa final'!$L$76="Leve"),CONCATENATE("R",'[9]Mapa final'!$A$76),"")</f>
        <v/>
      </c>
      <c r="O44" s="334"/>
      <c r="P44" s="330" t="str">
        <f>IF(AND('[9]Mapa final'!$H$64="Muy Baja",'[9]Mapa final'!$L$64="Menor"),CONCATENATE("R",'[9]Mapa final'!$A$64),"")</f>
        <v/>
      </c>
      <c r="Q44" s="331"/>
      <c r="R44" s="331" t="str">
        <f>IF(AND('[9]Mapa final'!$H$70="Muy Baja",'[9]Mapa final'!$L$70="Menor"),CONCATENATE("R",'[9]Mapa final'!$A$70),"")</f>
        <v/>
      </c>
      <c r="S44" s="331"/>
      <c r="T44" s="331" t="str">
        <f>IF(AND('[9]Mapa final'!$H$76="Muy Baja",'[9]Mapa final'!$L$76="Menor"),CONCATENATE("R",'[9]Mapa final'!$A$76),"")</f>
        <v/>
      </c>
      <c r="U44" s="334"/>
      <c r="V44" s="336" t="str">
        <f>IF(AND('[9]Mapa final'!$H$64="Muy Baja",'[9]Mapa final'!$L$64="Moderado"),CONCATENATE("R",'[9]Mapa final'!$A$64),"")</f>
        <v/>
      </c>
      <c r="W44" s="337"/>
      <c r="X44" s="337" t="str">
        <f>IF(AND('[9]Mapa final'!$H$70="Muy Baja",'[9]Mapa final'!$L$70="Moderado"),CONCATENATE("R",'[9]Mapa final'!$A$70),"")</f>
        <v/>
      </c>
      <c r="Y44" s="337"/>
      <c r="Z44" s="337" t="str">
        <f>IF(AND('[9]Mapa final'!$H$76="Muy Baja",'[9]Mapa final'!$L$76="Moderado"),CONCATENATE("R",'[9]Mapa final'!$A$76),"")</f>
        <v/>
      </c>
      <c r="AA44" s="340"/>
      <c r="AB44" s="318" t="str">
        <f>IF(AND('[9]Mapa final'!$H$64="Muy Baja",'[9]Mapa final'!$L$64="Mayor"),CONCATENATE("R",'[9]Mapa final'!$A$64),"")</f>
        <v/>
      </c>
      <c r="AC44" s="319"/>
      <c r="AD44" s="319" t="str">
        <f>IF(AND('[9]Mapa final'!$H$70="Muy Baja",'[9]Mapa final'!$L$70="Mayor"),CONCATENATE("R",'[9]Mapa final'!$A$70),"")</f>
        <v/>
      </c>
      <c r="AE44" s="319"/>
      <c r="AF44" s="319" t="str">
        <f>IF(AND('[9]Mapa final'!$H$76="Muy Baja",'[9]Mapa final'!$L$76="Mayor"),CONCATENATE("R",'[9]Mapa final'!$A$76),"")</f>
        <v/>
      </c>
      <c r="AG44" s="322"/>
      <c r="AH44" s="324" t="str">
        <f>IF(AND('[9]Mapa final'!$H$64="Muy Baja",'[9]Mapa final'!$L$64="Catastrófico"),CONCATENATE("R",'[9]Mapa final'!$A$64),"")</f>
        <v/>
      </c>
      <c r="AI44" s="325"/>
      <c r="AJ44" s="325" t="str">
        <f>IF(AND('[9]Mapa final'!$H$70="Muy Baja",'[9]Mapa final'!$L$70="Catastrófico"),CONCATENATE("R",'[9]Mapa final'!$A$70),"")</f>
        <v/>
      </c>
      <c r="AK44" s="325"/>
      <c r="AL44" s="325" t="str">
        <f>IF(AND('[9]Mapa final'!$H$76="Muy Baja",'[9]Mapa final'!$L$76="Catastrófico"),CONCATENATE("R",'[9]Mapa final'!$A$76),"")</f>
        <v/>
      </c>
      <c r="AM44" s="328"/>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row>
    <row r="45" spans="1:80" ht="15.75" thickBot="1" x14ac:dyDescent="0.3">
      <c r="A45" s="7"/>
      <c r="B45" s="392"/>
      <c r="C45" s="392"/>
      <c r="D45" s="393"/>
      <c r="E45" s="314"/>
      <c r="F45" s="315"/>
      <c r="G45" s="315"/>
      <c r="H45" s="315"/>
      <c r="I45" s="316"/>
      <c r="J45" s="332"/>
      <c r="K45" s="333"/>
      <c r="L45" s="333"/>
      <c r="M45" s="333"/>
      <c r="N45" s="333"/>
      <c r="O45" s="335"/>
      <c r="P45" s="332"/>
      <c r="Q45" s="333"/>
      <c r="R45" s="333"/>
      <c r="S45" s="333"/>
      <c r="T45" s="333"/>
      <c r="U45" s="335"/>
      <c r="V45" s="338"/>
      <c r="W45" s="339"/>
      <c r="X45" s="339"/>
      <c r="Y45" s="339"/>
      <c r="Z45" s="339"/>
      <c r="AA45" s="341"/>
      <c r="AB45" s="320"/>
      <c r="AC45" s="321"/>
      <c r="AD45" s="321"/>
      <c r="AE45" s="321"/>
      <c r="AF45" s="321"/>
      <c r="AG45" s="323"/>
      <c r="AH45" s="326"/>
      <c r="AI45" s="327"/>
      <c r="AJ45" s="327"/>
      <c r="AK45" s="327"/>
      <c r="AL45" s="327"/>
      <c r="AM45" s="329"/>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row>
    <row r="46" spans="1:80" x14ac:dyDescent="0.25">
      <c r="A46" s="7"/>
      <c r="B46" s="7"/>
      <c r="C46" s="7"/>
      <c r="D46" s="7"/>
      <c r="E46" s="7"/>
      <c r="F46" s="7"/>
      <c r="G46" s="7"/>
      <c r="H46" s="7"/>
      <c r="I46" s="7"/>
      <c r="J46" s="308" t="s">
        <v>146</v>
      </c>
      <c r="K46" s="309"/>
      <c r="L46" s="309"/>
      <c r="M46" s="309"/>
      <c r="N46" s="309"/>
      <c r="O46" s="310"/>
      <c r="P46" s="308" t="s">
        <v>147</v>
      </c>
      <c r="Q46" s="309"/>
      <c r="R46" s="309"/>
      <c r="S46" s="309"/>
      <c r="T46" s="309"/>
      <c r="U46" s="310"/>
      <c r="V46" s="308" t="s">
        <v>148</v>
      </c>
      <c r="W46" s="309"/>
      <c r="X46" s="309"/>
      <c r="Y46" s="309"/>
      <c r="Z46" s="309"/>
      <c r="AA46" s="310"/>
      <c r="AB46" s="308" t="s">
        <v>149</v>
      </c>
      <c r="AC46" s="317"/>
      <c r="AD46" s="309"/>
      <c r="AE46" s="309"/>
      <c r="AF46" s="309"/>
      <c r="AG46" s="310"/>
      <c r="AH46" s="308" t="s">
        <v>150</v>
      </c>
      <c r="AI46" s="309"/>
      <c r="AJ46" s="309"/>
      <c r="AK46" s="309"/>
      <c r="AL46" s="309"/>
      <c r="AM46" s="310"/>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row>
    <row r="47" spans="1:80" x14ac:dyDescent="0.25">
      <c r="A47" s="7"/>
      <c r="B47" s="7"/>
      <c r="C47" s="7"/>
      <c r="D47" s="7"/>
      <c r="E47" s="7"/>
      <c r="F47" s="7"/>
      <c r="G47" s="7"/>
      <c r="H47" s="7"/>
      <c r="I47" s="7"/>
      <c r="J47" s="311"/>
      <c r="K47" s="312"/>
      <c r="L47" s="312"/>
      <c r="M47" s="312"/>
      <c r="N47" s="312"/>
      <c r="O47" s="313"/>
      <c r="P47" s="311"/>
      <c r="Q47" s="312"/>
      <c r="R47" s="312"/>
      <c r="S47" s="312"/>
      <c r="T47" s="312"/>
      <c r="U47" s="313"/>
      <c r="V47" s="311"/>
      <c r="W47" s="312"/>
      <c r="X47" s="312"/>
      <c r="Y47" s="312"/>
      <c r="Z47" s="312"/>
      <c r="AA47" s="313"/>
      <c r="AB47" s="311"/>
      <c r="AC47" s="312"/>
      <c r="AD47" s="312"/>
      <c r="AE47" s="312"/>
      <c r="AF47" s="312"/>
      <c r="AG47" s="313"/>
      <c r="AH47" s="311"/>
      <c r="AI47" s="312"/>
      <c r="AJ47" s="312"/>
      <c r="AK47" s="312"/>
      <c r="AL47" s="312"/>
      <c r="AM47" s="313"/>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row>
    <row r="48" spans="1:80" x14ac:dyDescent="0.25">
      <c r="A48" s="7"/>
      <c r="B48" s="7"/>
      <c r="C48" s="7"/>
      <c r="D48" s="7"/>
      <c r="E48" s="7"/>
      <c r="F48" s="7"/>
      <c r="G48" s="7"/>
      <c r="H48" s="7"/>
      <c r="I48" s="7"/>
      <c r="J48" s="311"/>
      <c r="K48" s="312"/>
      <c r="L48" s="312"/>
      <c r="M48" s="312"/>
      <c r="N48" s="312"/>
      <c r="O48" s="313"/>
      <c r="P48" s="311"/>
      <c r="Q48" s="312"/>
      <c r="R48" s="312"/>
      <c r="S48" s="312"/>
      <c r="T48" s="312"/>
      <c r="U48" s="313"/>
      <c r="V48" s="311"/>
      <c r="W48" s="312"/>
      <c r="X48" s="312"/>
      <c r="Y48" s="312"/>
      <c r="Z48" s="312"/>
      <c r="AA48" s="313"/>
      <c r="AB48" s="311"/>
      <c r="AC48" s="312"/>
      <c r="AD48" s="312"/>
      <c r="AE48" s="312"/>
      <c r="AF48" s="312"/>
      <c r="AG48" s="313"/>
      <c r="AH48" s="311"/>
      <c r="AI48" s="312"/>
      <c r="AJ48" s="312"/>
      <c r="AK48" s="312"/>
      <c r="AL48" s="312"/>
      <c r="AM48" s="313"/>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row>
    <row r="49" spans="1:80" x14ac:dyDescent="0.25">
      <c r="A49" s="7"/>
      <c r="B49" s="7"/>
      <c r="C49" s="7"/>
      <c r="D49" s="7"/>
      <c r="E49" s="7"/>
      <c r="F49" s="7"/>
      <c r="G49" s="7"/>
      <c r="H49" s="7"/>
      <c r="I49" s="7"/>
      <c r="J49" s="311"/>
      <c r="K49" s="312"/>
      <c r="L49" s="312"/>
      <c r="M49" s="312"/>
      <c r="N49" s="312"/>
      <c r="O49" s="313"/>
      <c r="P49" s="311"/>
      <c r="Q49" s="312"/>
      <c r="R49" s="312"/>
      <c r="S49" s="312"/>
      <c r="T49" s="312"/>
      <c r="U49" s="313"/>
      <c r="V49" s="311"/>
      <c r="W49" s="312"/>
      <c r="X49" s="312"/>
      <c r="Y49" s="312"/>
      <c r="Z49" s="312"/>
      <c r="AA49" s="313"/>
      <c r="AB49" s="311"/>
      <c r="AC49" s="312"/>
      <c r="AD49" s="312"/>
      <c r="AE49" s="312"/>
      <c r="AF49" s="312"/>
      <c r="AG49" s="313"/>
      <c r="AH49" s="311"/>
      <c r="AI49" s="312"/>
      <c r="AJ49" s="312"/>
      <c r="AK49" s="312"/>
      <c r="AL49" s="312"/>
      <c r="AM49" s="313"/>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row>
    <row r="50" spans="1:80" x14ac:dyDescent="0.25">
      <c r="A50" s="7"/>
      <c r="B50" s="7"/>
      <c r="C50" s="7"/>
      <c r="D50" s="7"/>
      <c r="E50" s="7"/>
      <c r="F50" s="7"/>
      <c r="G50" s="7"/>
      <c r="H50" s="7"/>
      <c r="I50" s="7"/>
      <c r="J50" s="311"/>
      <c r="K50" s="312"/>
      <c r="L50" s="312"/>
      <c r="M50" s="312"/>
      <c r="N50" s="312"/>
      <c r="O50" s="313"/>
      <c r="P50" s="311"/>
      <c r="Q50" s="312"/>
      <c r="R50" s="312"/>
      <c r="S50" s="312"/>
      <c r="T50" s="312"/>
      <c r="U50" s="313"/>
      <c r="V50" s="311"/>
      <c r="W50" s="312"/>
      <c r="X50" s="312"/>
      <c r="Y50" s="312"/>
      <c r="Z50" s="312"/>
      <c r="AA50" s="313"/>
      <c r="AB50" s="311"/>
      <c r="AC50" s="312"/>
      <c r="AD50" s="312"/>
      <c r="AE50" s="312"/>
      <c r="AF50" s="312"/>
      <c r="AG50" s="313"/>
      <c r="AH50" s="311"/>
      <c r="AI50" s="312"/>
      <c r="AJ50" s="312"/>
      <c r="AK50" s="312"/>
      <c r="AL50" s="312"/>
      <c r="AM50" s="313"/>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row>
    <row r="51" spans="1:80" ht="15.75" thickBot="1" x14ac:dyDescent="0.3">
      <c r="A51" s="7"/>
      <c r="B51" s="7"/>
      <c r="C51" s="7"/>
      <c r="D51" s="7"/>
      <c r="E51" s="7"/>
      <c r="F51" s="7"/>
      <c r="G51" s="7"/>
      <c r="H51" s="7"/>
      <c r="I51" s="7"/>
      <c r="J51" s="314"/>
      <c r="K51" s="315"/>
      <c r="L51" s="315"/>
      <c r="M51" s="315"/>
      <c r="N51" s="315"/>
      <c r="O51" s="316"/>
      <c r="P51" s="314"/>
      <c r="Q51" s="315"/>
      <c r="R51" s="315"/>
      <c r="S51" s="315"/>
      <c r="T51" s="315"/>
      <c r="U51" s="316"/>
      <c r="V51" s="314"/>
      <c r="W51" s="315"/>
      <c r="X51" s="315"/>
      <c r="Y51" s="315"/>
      <c r="Z51" s="315"/>
      <c r="AA51" s="316"/>
      <c r="AB51" s="314"/>
      <c r="AC51" s="315"/>
      <c r="AD51" s="315"/>
      <c r="AE51" s="315"/>
      <c r="AF51" s="315"/>
      <c r="AG51" s="316"/>
      <c r="AH51" s="314"/>
      <c r="AI51" s="315"/>
      <c r="AJ51" s="315"/>
      <c r="AK51" s="315"/>
      <c r="AL51" s="315"/>
      <c r="AM51" s="316"/>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row>
    <row r="52" spans="1:80" x14ac:dyDescent="0.2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row>
    <row r="53" spans="1:80" ht="15" customHeight="1" x14ac:dyDescent="0.25">
      <c r="A53" s="7"/>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row>
    <row r="54" spans="1:80" ht="15" customHeight="1" x14ac:dyDescent="0.25">
      <c r="A54" s="7"/>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row>
    <row r="55" spans="1:80" x14ac:dyDescent="0.25">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row>
    <row r="56" spans="1:80" x14ac:dyDescent="0.2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row>
    <row r="57" spans="1:80" x14ac:dyDescent="0.2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row>
    <row r="58" spans="1:80" x14ac:dyDescent="0.2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row>
    <row r="59" spans="1:80" x14ac:dyDescent="0.2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row>
    <row r="60" spans="1:80" x14ac:dyDescent="0.2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row>
    <row r="61" spans="1:80" x14ac:dyDescent="0.25">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row>
    <row r="62" spans="1:80" x14ac:dyDescent="0.2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row>
    <row r="63" spans="1:80" x14ac:dyDescent="0.2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row>
    <row r="64" spans="1:80" x14ac:dyDescent="0.25">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row>
    <row r="65" spans="1:80" x14ac:dyDescent="0.25">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row>
    <row r="66" spans="1:80" x14ac:dyDescent="0.2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row>
    <row r="67" spans="1:80" x14ac:dyDescent="0.2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row>
    <row r="68" spans="1:80" x14ac:dyDescent="0.2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row>
    <row r="69" spans="1:80" x14ac:dyDescent="0.2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row>
    <row r="70" spans="1:80" x14ac:dyDescent="0.2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row>
    <row r="71" spans="1:80" x14ac:dyDescent="0.2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row>
    <row r="72" spans="1:80" x14ac:dyDescent="0.2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row>
    <row r="73" spans="1:80"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row>
    <row r="74" spans="1:80"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row>
    <row r="75" spans="1:80"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row>
    <row r="76" spans="1:80" x14ac:dyDescent="0.2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row>
    <row r="77" spans="1:80" x14ac:dyDescent="0.2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row>
    <row r="78" spans="1:80" x14ac:dyDescent="0.2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row>
    <row r="79" spans="1:80" x14ac:dyDescent="0.2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row>
    <row r="80" spans="1:80"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row>
    <row r="81" spans="1:63" x14ac:dyDescent="0.2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row>
    <row r="82" spans="1:63"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row>
    <row r="83" spans="1:63"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row>
    <row r="84" spans="1:63"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row>
    <row r="85" spans="1:63"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row>
    <row r="86" spans="1:63"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row>
    <row r="87" spans="1:63" x14ac:dyDescent="0.2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row>
    <row r="88" spans="1:63" x14ac:dyDescent="0.2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row>
    <row r="89" spans="1:63"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row>
    <row r="90" spans="1:63" x14ac:dyDescent="0.25">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row>
    <row r="91" spans="1:63" x14ac:dyDescent="0.25">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row>
    <row r="92" spans="1:63" x14ac:dyDescent="0.25">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row>
    <row r="93" spans="1:63" x14ac:dyDescent="0.25">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row>
    <row r="94" spans="1:63" x14ac:dyDescent="0.2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row>
    <row r="95" spans="1:63" x14ac:dyDescent="0.2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row>
    <row r="96" spans="1:63" x14ac:dyDescent="0.25">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row>
    <row r="97" spans="1:63" x14ac:dyDescent="0.2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row>
    <row r="98" spans="1:63" x14ac:dyDescent="0.25">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row>
    <row r="99" spans="1:63" x14ac:dyDescent="0.25">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row>
    <row r="100" spans="1:63"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row>
    <row r="101" spans="1:63"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row>
    <row r="102" spans="1:63"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row>
    <row r="103" spans="1:63"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row>
    <row r="104" spans="1:63"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row>
    <row r="105" spans="1:63"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row>
    <row r="106" spans="1:63"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row>
    <row r="107" spans="1:63"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row>
    <row r="108" spans="1:63"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row>
    <row r="109" spans="1:63"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row>
    <row r="110" spans="1:63"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row>
    <row r="111" spans="1:63"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row>
    <row r="112" spans="1:63"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row>
    <row r="113" spans="1:63"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row>
    <row r="114" spans="1:63"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row>
    <row r="115" spans="1:63"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row>
    <row r="116" spans="1:63"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row>
    <row r="117" spans="1:63"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row>
    <row r="118" spans="1:63"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row>
    <row r="119" spans="1:63"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row>
    <row r="120" spans="1:63"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row>
    <row r="121" spans="1:63"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row>
    <row r="122" spans="1:63" x14ac:dyDescent="0.25">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row>
    <row r="123" spans="1:63" x14ac:dyDescent="0.25">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row>
    <row r="124" spans="1:63" x14ac:dyDescent="0.25">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row>
    <row r="125" spans="1:63" x14ac:dyDescent="0.25">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row>
    <row r="126" spans="1:63" x14ac:dyDescent="0.25">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row>
    <row r="127" spans="1:63" x14ac:dyDescent="0.25">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row>
    <row r="128" spans="1:63" x14ac:dyDescent="0.25">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row>
    <row r="129" spans="2:63" x14ac:dyDescent="0.25">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row>
    <row r="130" spans="2:63" x14ac:dyDescent="0.25">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row>
    <row r="131" spans="2:63" x14ac:dyDescent="0.25">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row>
    <row r="132" spans="2:63" x14ac:dyDescent="0.25">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row>
    <row r="133" spans="2:63" x14ac:dyDescent="0.25">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row>
    <row r="134" spans="2:63" x14ac:dyDescent="0.25">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row>
    <row r="135" spans="2:63" x14ac:dyDescent="0.25">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row>
    <row r="136" spans="2:63" x14ac:dyDescent="0.25">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row>
    <row r="137" spans="2:63" x14ac:dyDescent="0.25">
      <c r="B137" s="7"/>
      <c r="C137" s="7"/>
      <c r="D137" s="7"/>
      <c r="E137" s="7"/>
      <c r="F137" s="7"/>
      <c r="G137" s="7"/>
      <c r="H137" s="7"/>
      <c r="I137" s="7"/>
    </row>
    <row r="138" spans="2:63" x14ac:dyDescent="0.25">
      <c r="B138" s="7"/>
      <c r="C138" s="7"/>
      <c r="D138" s="7"/>
      <c r="E138" s="7"/>
      <c r="F138" s="7"/>
      <c r="G138" s="7"/>
      <c r="H138" s="7"/>
      <c r="I138" s="7"/>
    </row>
    <row r="139" spans="2:63" x14ac:dyDescent="0.25">
      <c r="B139" s="7"/>
      <c r="C139" s="7"/>
      <c r="D139" s="7"/>
      <c r="E139" s="7"/>
      <c r="F139" s="7"/>
      <c r="G139" s="7"/>
      <c r="H139" s="7"/>
      <c r="I139" s="7"/>
    </row>
    <row r="140" spans="2:63" x14ac:dyDescent="0.25">
      <c r="B140" s="7"/>
      <c r="C140" s="7"/>
      <c r="D140" s="7"/>
      <c r="E140" s="7"/>
      <c r="F140" s="7"/>
      <c r="G140" s="7"/>
      <c r="H140" s="7"/>
      <c r="I140" s="7"/>
    </row>
  </sheetData>
  <mergeCells count="317">
    <mergeCell ref="B2:I4"/>
    <mergeCell ref="J2:AM4"/>
    <mergeCell ref="B6:D45"/>
    <mergeCell ref="E6:I13"/>
    <mergeCell ref="J6:K7"/>
    <mergeCell ref="L6:M7"/>
    <mergeCell ref="N6:O7"/>
    <mergeCell ref="P6:Q7"/>
    <mergeCell ref="R6:S7"/>
    <mergeCell ref="T6:U7"/>
    <mergeCell ref="AH6:AI7"/>
    <mergeCell ref="AJ6:AK7"/>
    <mergeCell ref="AL6:AM7"/>
    <mergeCell ref="X8:Y9"/>
    <mergeCell ref="Z8:AA9"/>
    <mergeCell ref="AB8:AC9"/>
    <mergeCell ref="AD8:AE9"/>
    <mergeCell ref="AF8:AG9"/>
    <mergeCell ref="AJ10:AK11"/>
    <mergeCell ref="AL10:AM11"/>
    <mergeCell ref="J12:K13"/>
    <mergeCell ref="L12:M13"/>
    <mergeCell ref="N12:O13"/>
    <mergeCell ref="P12:Q13"/>
    <mergeCell ref="AO6:AT13"/>
    <mergeCell ref="J8:K9"/>
    <mergeCell ref="L8:M9"/>
    <mergeCell ref="N8:O9"/>
    <mergeCell ref="P8:Q9"/>
    <mergeCell ref="R8:S9"/>
    <mergeCell ref="T8:U9"/>
    <mergeCell ref="V6:W7"/>
    <mergeCell ref="X6:Y7"/>
    <mergeCell ref="Z6:AA7"/>
    <mergeCell ref="AB6:AC7"/>
    <mergeCell ref="AD6:AE7"/>
    <mergeCell ref="AF6:AG7"/>
    <mergeCell ref="AH8:AI9"/>
    <mergeCell ref="AJ8:AK9"/>
    <mergeCell ref="AL8:AM9"/>
    <mergeCell ref="J10:K11"/>
    <mergeCell ref="L10:M11"/>
    <mergeCell ref="N10:O11"/>
    <mergeCell ref="P10:Q11"/>
    <mergeCell ref="R10:S11"/>
    <mergeCell ref="T10:U11"/>
    <mergeCell ref="V10:W11"/>
    <mergeCell ref="V8:W9"/>
    <mergeCell ref="R12:S13"/>
    <mergeCell ref="T12:U13"/>
    <mergeCell ref="V12:W13"/>
    <mergeCell ref="X12:Y13"/>
    <mergeCell ref="X10:Y11"/>
    <mergeCell ref="Z10:AA11"/>
    <mergeCell ref="AB10:AC11"/>
    <mergeCell ref="AD10:AE11"/>
    <mergeCell ref="AF10:AG11"/>
    <mergeCell ref="AH10:AI11"/>
    <mergeCell ref="AL12:AM13"/>
    <mergeCell ref="E14:I21"/>
    <mergeCell ref="J14:K15"/>
    <mergeCell ref="L14:M15"/>
    <mergeCell ref="N14:O15"/>
    <mergeCell ref="P14:Q15"/>
    <mergeCell ref="R14:S15"/>
    <mergeCell ref="T14:U15"/>
    <mergeCell ref="V14:W15"/>
    <mergeCell ref="X14:Y15"/>
    <mergeCell ref="Z12:AA13"/>
    <mergeCell ref="AB12:AC13"/>
    <mergeCell ref="AD12:AE13"/>
    <mergeCell ref="AF12:AG13"/>
    <mergeCell ref="AH12:AI13"/>
    <mergeCell ref="AJ12:AK13"/>
    <mergeCell ref="AL14:AM15"/>
    <mergeCell ref="N18:O19"/>
    <mergeCell ref="P18:Q19"/>
    <mergeCell ref="R18:S19"/>
    <mergeCell ref="T18:U19"/>
    <mergeCell ref="V18:W19"/>
    <mergeCell ref="X18:Y19"/>
    <mergeCell ref="AO14:AT21"/>
    <mergeCell ref="J16:K17"/>
    <mergeCell ref="L16:M17"/>
    <mergeCell ref="N16:O17"/>
    <mergeCell ref="P16:Q17"/>
    <mergeCell ref="R16:S17"/>
    <mergeCell ref="T16:U17"/>
    <mergeCell ref="V16:W17"/>
    <mergeCell ref="X16:Y17"/>
    <mergeCell ref="Z14:AA15"/>
    <mergeCell ref="AB14:AC15"/>
    <mergeCell ref="AD14:AE15"/>
    <mergeCell ref="AF14:AG15"/>
    <mergeCell ref="AH14:AI15"/>
    <mergeCell ref="AJ14:AK15"/>
    <mergeCell ref="AB18:AC19"/>
    <mergeCell ref="AD18:AE19"/>
    <mergeCell ref="AF18:AG19"/>
    <mergeCell ref="AH18:AI19"/>
    <mergeCell ref="AJ18:AK19"/>
    <mergeCell ref="AL18:AM19"/>
    <mergeCell ref="AL16:AM17"/>
    <mergeCell ref="J18:K19"/>
    <mergeCell ref="L18:M19"/>
    <mergeCell ref="Z18:AA19"/>
    <mergeCell ref="Z16:AA17"/>
    <mergeCell ref="AB16:AC17"/>
    <mergeCell ref="AD16:AE17"/>
    <mergeCell ref="AF16:AG17"/>
    <mergeCell ref="AH16:AI17"/>
    <mergeCell ref="AJ16:AK17"/>
    <mergeCell ref="AH20:AI21"/>
    <mergeCell ref="AJ20:AK21"/>
    <mergeCell ref="AL20:AM21"/>
    <mergeCell ref="E22:I29"/>
    <mergeCell ref="J22:K23"/>
    <mergeCell ref="L22:M23"/>
    <mergeCell ref="N22:O23"/>
    <mergeCell ref="P22:Q23"/>
    <mergeCell ref="R22:S23"/>
    <mergeCell ref="T22:U23"/>
    <mergeCell ref="V20:W21"/>
    <mergeCell ref="X20:Y21"/>
    <mergeCell ref="Z20:AA21"/>
    <mergeCell ref="AB20:AC21"/>
    <mergeCell ref="AD20:AE21"/>
    <mergeCell ref="AF20:AG21"/>
    <mergeCell ref="J20:K21"/>
    <mergeCell ref="L20:M21"/>
    <mergeCell ref="N20:O21"/>
    <mergeCell ref="P20:Q21"/>
    <mergeCell ref="R20:S21"/>
    <mergeCell ref="T20:U21"/>
    <mergeCell ref="AH22:AI23"/>
    <mergeCell ref="AJ22:AK23"/>
    <mergeCell ref="AL22:AM23"/>
    <mergeCell ref="X24:Y25"/>
    <mergeCell ref="AO22:AT29"/>
    <mergeCell ref="J24:K25"/>
    <mergeCell ref="L24:M25"/>
    <mergeCell ref="N24:O25"/>
    <mergeCell ref="P24:Q25"/>
    <mergeCell ref="R24:S25"/>
    <mergeCell ref="T24:U25"/>
    <mergeCell ref="V22:W23"/>
    <mergeCell ref="X22:Y23"/>
    <mergeCell ref="Z22:AA23"/>
    <mergeCell ref="AB22:AC23"/>
    <mergeCell ref="AD22:AE23"/>
    <mergeCell ref="AF22:AG23"/>
    <mergeCell ref="AH24:AI25"/>
    <mergeCell ref="AJ24:AK25"/>
    <mergeCell ref="AL24:AM25"/>
    <mergeCell ref="J26:K27"/>
    <mergeCell ref="L26:M27"/>
    <mergeCell ref="N26:O27"/>
    <mergeCell ref="P26:Q27"/>
    <mergeCell ref="R26:S27"/>
    <mergeCell ref="T26:U27"/>
    <mergeCell ref="V26:W27"/>
    <mergeCell ref="V24:W25"/>
    <mergeCell ref="Z24:AA25"/>
    <mergeCell ref="AB24:AC25"/>
    <mergeCell ref="AD24:AE25"/>
    <mergeCell ref="AF24:AG25"/>
    <mergeCell ref="AJ26:AK27"/>
    <mergeCell ref="AL26:AM27"/>
    <mergeCell ref="J28:K29"/>
    <mergeCell ref="L28:M29"/>
    <mergeCell ref="N28:O29"/>
    <mergeCell ref="P28:Q29"/>
    <mergeCell ref="R28:S29"/>
    <mergeCell ref="T28:U29"/>
    <mergeCell ref="V28:W29"/>
    <mergeCell ref="X28:Y29"/>
    <mergeCell ref="X26:Y27"/>
    <mergeCell ref="Z26:AA27"/>
    <mergeCell ref="AB26:AC27"/>
    <mergeCell ref="AD26:AE27"/>
    <mergeCell ref="AF26:AG27"/>
    <mergeCell ref="AH26:AI27"/>
    <mergeCell ref="AL28:AM29"/>
    <mergeCell ref="Z28:AA29"/>
    <mergeCell ref="AB28:AC29"/>
    <mergeCell ref="AD28:AE29"/>
    <mergeCell ref="E30:I37"/>
    <mergeCell ref="J30:K31"/>
    <mergeCell ref="L30:M31"/>
    <mergeCell ref="N30:O31"/>
    <mergeCell ref="P30:Q31"/>
    <mergeCell ref="R30:S31"/>
    <mergeCell ref="T30:U31"/>
    <mergeCell ref="V30:W31"/>
    <mergeCell ref="X30:Y31"/>
    <mergeCell ref="AF28:AG29"/>
    <mergeCell ref="AH28:AI29"/>
    <mergeCell ref="AJ28:AK29"/>
    <mergeCell ref="AL30:AM31"/>
    <mergeCell ref="AO30:AT37"/>
    <mergeCell ref="J32:K33"/>
    <mergeCell ref="L32:M33"/>
    <mergeCell ref="N32:O33"/>
    <mergeCell ref="P32:Q33"/>
    <mergeCell ref="R32:S33"/>
    <mergeCell ref="T32:U33"/>
    <mergeCell ref="V32:W33"/>
    <mergeCell ref="X32:Y33"/>
    <mergeCell ref="Z30:AA31"/>
    <mergeCell ref="AB30:AC31"/>
    <mergeCell ref="AD30:AE31"/>
    <mergeCell ref="AF30:AG31"/>
    <mergeCell ref="AH30:AI31"/>
    <mergeCell ref="AJ30:AK31"/>
    <mergeCell ref="AB34:AC35"/>
    <mergeCell ref="AD34:AE35"/>
    <mergeCell ref="AF34:AG35"/>
    <mergeCell ref="AH34:AI35"/>
    <mergeCell ref="AJ34:AK35"/>
    <mergeCell ref="AL34:AM35"/>
    <mergeCell ref="AL32:AM33"/>
    <mergeCell ref="J34:K35"/>
    <mergeCell ref="L34:M35"/>
    <mergeCell ref="N34:O35"/>
    <mergeCell ref="P34:Q35"/>
    <mergeCell ref="R34:S35"/>
    <mergeCell ref="T34:U35"/>
    <mergeCell ref="V34:W35"/>
    <mergeCell ref="X34:Y35"/>
    <mergeCell ref="Z34:AA35"/>
    <mergeCell ref="Z32:AA33"/>
    <mergeCell ref="AB32:AC33"/>
    <mergeCell ref="AD32:AE33"/>
    <mergeCell ref="AF32:AG33"/>
    <mergeCell ref="AH32:AI33"/>
    <mergeCell ref="AJ32:AK33"/>
    <mergeCell ref="AH36:AI37"/>
    <mergeCell ref="AJ36:AK37"/>
    <mergeCell ref="AL36:AM37"/>
    <mergeCell ref="E38:I45"/>
    <mergeCell ref="J38:K39"/>
    <mergeCell ref="L38:M39"/>
    <mergeCell ref="N38:O39"/>
    <mergeCell ref="P38:Q39"/>
    <mergeCell ref="R38:S39"/>
    <mergeCell ref="T38:U39"/>
    <mergeCell ref="V36:W37"/>
    <mergeCell ref="X36:Y37"/>
    <mergeCell ref="Z36:AA37"/>
    <mergeCell ref="AB36:AC37"/>
    <mergeCell ref="AD36:AE37"/>
    <mergeCell ref="AF36:AG37"/>
    <mergeCell ref="J36:K37"/>
    <mergeCell ref="L36:M37"/>
    <mergeCell ref="N36:O37"/>
    <mergeCell ref="P36:Q37"/>
    <mergeCell ref="R36:S37"/>
    <mergeCell ref="T36:U37"/>
    <mergeCell ref="AH38:AI39"/>
    <mergeCell ref="AJ38:AK39"/>
    <mergeCell ref="X40:Y41"/>
    <mergeCell ref="AL38:AM39"/>
    <mergeCell ref="J40:K41"/>
    <mergeCell ref="L40:M41"/>
    <mergeCell ref="N40:O41"/>
    <mergeCell ref="P40:Q41"/>
    <mergeCell ref="R40:S41"/>
    <mergeCell ref="T40:U41"/>
    <mergeCell ref="V40:W41"/>
    <mergeCell ref="V38:W39"/>
    <mergeCell ref="X38:Y39"/>
    <mergeCell ref="Z38:AA39"/>
    <mergeCell ref="AB38:AC39"/>
    <mergeCell ref="AD38:AE39"/>
    <mergeCell ref="AF38:AG39"/>
    <mergeCell ref="AJ40:AK41"/>
    <mergeCell ref="AL40:AM41"/>
    <mergeCell ref="Z40:AA41"/>
    <mergeCell ref="AB40:AC41"/>
    <mergeCell ref="AD40:AE41"/>
    <mergeCell ref="AF40:AG41"/>
    <mergeCell ref="AH40:AI41"/>
    <mergeCell ref="AL42:AM43"/>
    <mergeCell ref="J44:K45"/>
    <mergeCell ref="L44:M45"/>
    <mergeCell ref="N44:O45"/>
    <mergeCell ref="P44:Q45"/>
    <mergeCell ref="R44:S45"/>
    <mergeCell ref="T44:U45"/>
    <mergeCell ref="V44:W45"/>
    <mergeCell ref="X44:Y45"/>
    <mergeCell ref="Z44:AA45"/>
    <mergeCell ref="Z42:AA43"/>
    <mergeCell ref="AB42:AC43"/>
    <mergeCell ref="AD42:AE43"/>
    <mergeCell ref="AF42:AG43"/>
    <mergeCell ref="AH42:AI43"/>
    <mergeCell ref="AJ42:AK43"/>
    <mergeCell ref="J42:K43"/>
    <mergeCell ref="L42:M43"/>
    <mergeCell ref="N42:O43"/>
    <mergeCell ref="P42:Q43"/>
    <mergeCell ref="R42:S43"/>
    <mergeCell ref="T42:U43"/>
    <mergeCell ref="V42:W43"/>
    <mergeCell ref="X42:Y43"/>
    <mergeCell ref="J46:O51"/>
    <mergeCell ref="P46:U51"/>
    <mergeCell ref="V46:AA51"/>
    <mergeCell ref="AB46:AG51"/>
    <mergeCell ref="AH46:AM51"/>
    <mergeCell ref="AB44:AC45"/>
    <mergeCell ref="AD44:AE45"/>
    <mergeCell ref="AF44:AG45"/>
    <mergeCell ref="AH44:AI45"/>
    <mergeCell ref="AJ44:AK45"/>
    <mergeCell ref="AL44:AM4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DAEB9-8B76-4BC1-8886-4F2BD7943BFE}">
  <sheetPr published="0">
    <tabColor rgb="FF7030A0"/>
  </sheetPr>
  <dimension ref="A1:CM248"/>
  <sheetViews>
    <sheetView zoomScale="50" zoomScaleNormal="50" workbookViewId="0">
      <selection activeCell="AO36" sqref="AO36:AT45"/>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row>
    <row r="2" spans="1:91" ht="18" customHeight="1" x14ac:dyDescent="0.25">
      <c r="A2" s="7"/>
      <c r="B2" s="404" t="s">
        <v>151</v>
      </c>
      <c r="C2" s="405"/>
      <c r="D2" s="405"/>
      <c r="E2" s="405"/>
      <c r="F2" s="405"/>
      <c r="G2" s="405"/>
      <c r="H2" s="405"/>
      <c r="I2" s="405"/>
      <c r="J2" s="391" t="s">
        <v>8</v>
      </c>
      <c r="K2" s="391"/>
      <c r="L2" s="391"/>
      <c r="M2" s="391"/>
      <c r="N2" s="391"/>
      <c r="O2" s="391"/>
      <c r="P2" s="391"/>
      <c r="Q2" s="391"/>
      <c r="R2" s="391"/>
      <c r="S2" s="391"/>
      <c r="T2" s="391"/>
      <c r="U2" s="391"/>
      <c r="V2" s="391"/>
      <c r="W2" s="391"/>
      <c r="X2" s="391"/>
      <c r="Y2" s="391"/>
      <c r="Z2" s="391"/>
      <c r="AA2" s="391"/>
      <c r="AB2" s="391"/>
      <c r="AC2" s="391"/>
      <c r="AD2" s="391"/>
      <c r="AE2" s="391"/>
      <c r="AF2" s="391"/>
      <c r="AG2" s="391"/>
      <c r="AH2" s="391"/>
      <c r="AI2" s="391"/>
      <c r="AJ2" s="391"/>
      <c r="AK2" s="391"/>
      <c r="AL2" s="391"/>
      <c r="AM2" s="391"/>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row>
    <row r="3" spans="1:91" ht="18.75" customHeight="1" x14ac:dyDescent="0.25">
      <c r="A3" s="7"/>
      <c r="B3" s="405"/>
      <c r="C3" s="405"/>
      <c r="D3" s="405"/>
      <c r="E3" s="405"/>
      <c r="F3" s="405"/>
      <c r="G3" s="405"/>
      <c r="H3" s="405"/>
      <c r="I3" s="405"/>
      <c r="J3" s="391"/>
      <c r="K3" s="391"/>
      <c r="L3" s="391"/>
      <c r="M3" s="391"/>
      <c r="N3" s="391"/>
      <c r="O3" s="391"/>
      <c r="P3" s="391"/>
      <c r="Q3" s="391"/>
      <c r="R3" s="391"/>
      <c r="S3" s="391"/>
      <c r="T3" s="391"/>
      <c r="U3" s="391"/>
      <c r="V3" s="391"/>
      <c r="W3" s="391"/>
      <c r="X3" s="391"/>
      <c r="Y3" s="391"/>
      <c r="Z3" s="391"/>
      <c r="AA3" s="391"/>
      <c r="AB3" s="391"/>
      <c r="AC3" s="391"/>
      <c r="AD3" s="391"/>
      <c r="AE3" s="391"/>
      <c r="AF3" s="391"/>
      <c r="AG3" s="391"/>
      <c r="AH3" s="391"/>
      <c r="AI3" s="391"/>
      <c r="AJ3" s="391"/>
      <c r="AK3" s="391"/>
      <c r="AL3" s="391"/>
      <c r="AM3" s="391"/>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row>
    <row r="4" spans="1:91" ht="15" customHeight="1" x14ac:dyDescent="0.25">
      <c r="A4" s="7"/>
      <c r="B4" s="405"/>
      <c r="C4" s="405"/>
      <c r="D4" s="405"/>
      <c r="E4" s="405"/>
      <c r="F4" s="405"/>
      <c r="G4" s="405"/>
      <c r="H4" s="405"/>
      <c r="I4" s="405"/>
      <c r="J4" s="391"/>
      <c r="K4" s="391"/>
      <c r="L4" s="391"/>
      <c r="M4" s="391"/>
      <c r="N4" s="391"/>
      <c r="O4" s="391"/>
      <c r="P4" s="391"/>
      <c r="Q4" s="391"/>
      <c r="R4" s="391"/>
      <c r="S4" s="391"/>
      <c r="T4" s="391"/>
      <c r="U4" s="391"/>
      <c r="V4" s="391"/>
      <c r="W4" s="391"/>
      <c r="X4" s="391"/>
      <c r="Y4" s="391"/>
      <c r="Z4" s="391"/>
      <c r="AA4" s="391"/>
      <c r="AB4" s="391"/>
      <c r="AC4" s="391"/>
      <c r="AD4" s="391"/>
      <c r="AE4" s="391"/>
      <c r="AF4" s="391"/>
      <c r="AG4" s="391"/>
      <c r="AH4" s="391"/>
      <c r="AI4" s="391"/>
      <c r="AJ4" s="391"/>
      <c r="AK4" s="391"/>
      <c r="AL4" s="391"/>
      <c r="AM4" s="391"/>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row>
    <row r="5" spans="1:91" ht="15.75" thickBot="1" x14ac:dyDescent="0.3">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row>
    <row r="6" spans="1:91" ht="12" customHeight="1" x14ac:dyDescent="0.25">
      <c r="A6" s="7"/>
      <c r="B6" s="392" t="s">
        <v>42</v>
      </c>
      <c r="C6" s="392"/>
      <c r="D6" s="393"/>
      <c r="E6" s="394" t="s">
        <v>140</v>
      </c>
      <c r="F6" s="395"/>
      <c r="G6" s="395"/>
      <c r="H6" s="395"/>
      <c r="I6" s="396"/>
      <c r="J6" s="27" t="str">
        <f>IF(AND('[9]Mapa final'!$Y$10="Muy Alta",'[9]Mapa final'!$AA$10="Leve"),CONCATENATE("R1C",'[9]Mapa final'!$O$10),"")</f>
        <v/>
      </c>
      <c r="K6" s="28" t="str">
        <f>IF(AND('[9]Mapa final'!$Y$11="Muy Alta",'[9]Mapa final'!$AA$11="Leve"),CONCATENATE("R1C",'[9]Mapa final'!$O$11),"")</f>
        <v/>
      </c>
      <c r="L6" s="28" t="str">
        <f>IF(AND('[9]Mapa final'!$Y$12="Muy Alta",'[9]Mapa final'!$AA$12="Leve"),CONCATENATE("R1C",'[9]Mapa final'!$O$12),"")</f>
        <v/>
      </c>
      <c r="M6" s="28" t="str">
        <f>IF(AND('[9]Mapa final'!$Y$13="Muy Alta",'[9]Mapa final'!$AA$13="Leve"),CONCATENATE("R1C",'[9]Mapa final'!$O$13),"")</f>
        <v/>
      </c>
      <c r="N6" s="28" t="str">
        <f>IF(AND('[9]Mapa final'!$Y$14="Muy Alta",'[9]Mapa final'!$AA$14="Leve"),CONCATENATE("R1C",'[9]Mapa final'!$O$14),"")</f>
        <v/>
      </c>
      <c r="O6" s="29" t="str">
        <f>IF(AND('[9]Mapa final'!$Y$15="Muy Alta",'[9]Mapa final'!$AA$15="Leve"),CONCATENATE("R1C",'[9]Mapa final'!$O$15),"")</f>
        <v/>
      </c>
      <c r="P6" s="27" t="str">
        <f>IF(AND('[9]Mapa final'!$Y$10="Muy Alta",'[9]Mapa final'!$AA$10="Menor"),CONCATENATE("R1C",'[9]Mapa final'!$O$10),"")</f>
        <v/>
      </c>
      <c r="Q6" s="28" t="str">
        <f>IF(AND('[9]Mapa final'!$Y$11="Muy Alta",'[9]Mapa final'!$AA$11="Menor"),CONCATENATE("R1C",'[9]Mapa final'!$O$11),"")</f>
        <v/>
      </c>
      <c r="R6" s="28" t="str">
        <f>IF(AND('[9]Mapa final'!$Y$12="Muy Alta",'[9]Mapa final'!$AA$12="Menor"),CONCATENATE("R1C",'[9]Mapa final'!$O$12),"")</f>
        <v/>
      </c>
      <c r="S6" s="28" t="str">
        <f>IF(AND('[9]Mapa final'!$Y$13="Muy Alta",'[9]Mapa final'!$AA$13="Menor"),CONCATENATE("R1C",'[9]Mapa final'!$O$13),"")</f>
        <v/>
      </c>
      <c r="T6" s="28" t="str">
        <f>IF(AND('[9]Mapa final'!$Y$14="Muy Alta",'[9]Mapa final'!$AA$14="Menor"),CONCATENATE("R1C",'[9]Mapa final'!$O$14),"")</f>
        <v/>
      </c>
      <c r="U6" s="29" t="str">
        <f>IF(AND('[9]Mapa final'!$Y$15="Muy Alta",'[9]Mapa final'!$AA$15="Menor"),CONCATENATE("R1C",'[9]Mapa final'!$O$15),"")</f>
        <v/>
      </c>
      <c r="V6" s="27" t="str">
        <f>IF(AND('[9]Mapa final'!$Y$10="Muy Alta",'[9]Mapa final'!$AA$10="Moderado"),CONCATENATE("R1C",'[9]Mapa final'!$O$10),"")</f>
        <v/>
      </c>
      <c r="W6" s="28" t="str">
        <f>IF(AND('[9]Mapa final'!$Y$11="Muy Alta",'[9]Mapa final'!$AA$11="Moderado"),CONCATENATE("R1C",'[9]Mapa final'!$O$11),"")</f>
        <v/>
      </c>
      <c r="X6" s="28" t="str">
        <f>IF(AND('[9]Mapa final'!$Y$12="Muy Alta",'[9]Mapa final'!$AA$12="Moderado"),CONCATENATE("R1C",'[9]Mapa final'!$O$12),"")</f>
        <v/>
      </c>
      <c r="Y6" s="28" t="str">
        <f>IF(AND('[9]Mapa final'!$Y$13="Muy Alta",'[9]Mapa final'!$AA$13="Moderado"),CONCATENATE("R1C",'[9]Mapa final'!$O$13),"")</f>
        <v/>
      </c>
      <c r="Z6" s="28" t="str">
        <f>IF(AND('[9]Mapa final'!$Y$14="Muy Alta",'[9]Mapa final'!$AA$14="Moderado"),CONCATENATE("R1C",'[9]Mapa final'!$O$14),"")</f>
        <v/>
      </c>
      <c r="AA6" s="29" t="str">
        <f>IF(AND('[9]Mapa final'!$Y$15="Muy Alta",'[9]Mapa final'!$AA$15="Moderado"),CONCATENATE("R1C",'[9]Mapa final'!$O$15),"")</f>
        <v/>
      </c>
      <c r="AB6" s="27" t="str">
        <f>IF(AND('[9]Mapa final'!$Y$10="Muy Alta",'[9]Mapa final'!$AA$10="Mayor"),CONCATENATE("R1C",'[9]Mapa final'!$O$10),"")</f>
        <v/>
      </c>
      <c r="AC6" s="28" t="str">
        <f>IF(AND('[9]Mapa final'!$Y$11="Muy Alta",'[9]Mapa final'!$AA$11="Mayor"),CONCATENATE("R1C",'[9]Mapa final'!$O$11),"")</f>
        <v/>
      </c>
      <c r="AD6" s="28" t="str">
        <f>IF(AND('[9]Mapa final'!$Y$12="Muy Alta",'[9]Mapa final'!$AA$12="Mayor"),CONCATENATE("R1C",'[9]Mapa final'!$O$12),"")</f>
        <v/>
      </c>
      <c r="AE6" s="28" t="str">
        <f>IF(AND('[9]Mapa final'!$Y$13="Muy Alta",'[9]Mapa final'!$AA$13="Mayor"),CONCATENATE("R1C",'[9]Mapa final'!$O$13),"")</f>
        <v/>
      </c>
      <c r="AF6" s="28" t="str">
        <f>IF(AND('[9]Mapa final'!$Y$14="Muy Alta",'[9]Mapa final'!$AA$14="Mayor"),CONCATENATE("R1C",'[9]Mapa final'!$O$14),"")</f>
        <v/>
      </c>
      <c r="AG6" s="29" t="str">
        <f>IF(AND('[9]Mapa final'!$Y$15="Muy Alta",'[9]Mapa final'!$AA$15="Mayor"),CONCATENATE("R1C",'[9]Mapa final'!$O$15),"")</f>
        <v/>
      </c>
      <c r="AH6" s="30" t="str">
        <f>IF(AND('[9]Mapa final'!$Y$10="Muy Alta",'[9]Mapa final'!$AA$10="Catastrófico"),CONCATENATE("R1C",'[9]Mapa final'!$O$10),"")</f>
        <v/>
      </c>
      <c r="AI6" s="31" t="str">
        <f>IF(AND('[9]Mapa final'!$Y$11="Muy Alta",'[9]Mapa final'!$AA$11="Catastrófico"),CONCATENATE("R1C",'[9]Mapa final'!$O$11),"")</f>
        <v/>
      </c>
      <c r="AJ6" s="31" t="str">
        <f>IF(AND('[9]Mapa final'!$Y$12="Muy Alta",'[9]Mapa final'!$AA$12="Catastrófico"),CONCATENATE("R1C",'[9]Mapa final'!$O$12),"")</f>
        <v/>
      </c>
      <c r="AK6" s="31" t="str">
        <f>IF(AND('[9]Mapa final'!$Y$13="Muy Alta",'[9]Mapa final'!$AA$13="Catastrófico"),CONCATENATE("R1C",'[9]Mapa final'!$O$13),"")</f>
        <v/>
      </c>
      <c r="AL6" s="31" t="str">
        <f>IF(AND('[9]Mapa final'!$Y$14="Muy Alta",'[9]Mapa final'!$AA$14="Catastrófico"),CONCATENATE("R1C",'[9]Mapa final'!$O$14),"")</f>
        <v/>
      </c>
      <c r="AM6" s="32" t="str">
        <f>IF(AND('[9]Mapa final'!$Y$15="Muy Alta",'[9]Mapa final'!$AA$15="Catastrófico"),CONCATENATE("R1C",'[9]Mapa final'!$O$15),"")</f>
        <v/>
      </c>
      <c r="AN6" s="7"/>
      <c r="AO6" s="406" t="s">
        <v>141</v>
      </c>
      <c r="AP6" s="407"/>
      <c r="AQ6" s="407"/>
      <c r="AR6" s="407"/>
      <c r="AS6" s="407"/>
      <c r="AT6" s="408"/>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row>
    <row r="7" spans="1:91" ht="12" customHeight="1" x14ac:dyDescent="0.25">
      <c r="A7" s="7"/>
      <c r="B7" s="392"/>
      <c r="C7" s="392"/>
      <c r="D7" s="393"/>
      <c r="E7" s="397"/>
      <c r="F7" s="398"/>
      <c r="G7" s="398"/>
      <c r="H7" s="398"/>
      <c r="I7" s="399"/>
      <c r="J7" s="33" t="str">
        <f>IF(AND('[9]Mapa final'!$Y$16="Muy Alta",'[9]Mapa final'!$AA$16="Leve"),CONCATENATE("R2C",'[9]Mapa final'!$O$16),"")</f>
        <v/>
      </c>
      <c r="K7" s="34" t="str">
        <f>IF(AND('[9]Mapa final'!$Y$17="Muy Alta",'[9]Mapa final'!$AA$17="Leve"),CONCATENATE("R2C",'[9]Mapa final'!$O$17),"")</f>
        <v/>
      </c>
      <c r="L7" s="34" t="str">
        <f>IF(AND('[9]Mapa final'!$Y$18="Muy Alta",'[9]Mapa final'!$AA$18="Leve"),CONCATENATE("R2C",'[9]Mapa final'!$O$18),"")</f>
        <v/>
      </c>
      <c r="M7" s="34" t="str">
        <f>IF(AND('[9]Mapa final'!$Y$19="Muy Alta",'[9]Mapa final'!$AA$19="Leve"),CONCATENATE("R2C",'[9]Mapa final'!$O$19),"")</f>
        <v/>
      </c>
      <c r="N7" s="34" t="str">
        <f>IF(AND('[9]Mapa final'!$Y$20="Muy Alta",'[9]Mapa final'!$AA$20="Leve"),CONCATENATE("R2C",'[9]Mapa final'!$O$20),"")</f>
        <v/>
      </c>
      <c r="O7" s="35" t="str">
        <f>IF(AND('[9]Mapa final'!$Y$21="Muy Alta",'[9]Mapa final'!$AA$21="Leve"),CONCATENATE("R2C",'[9]Mapa final'!$O$21),"")</f>
        <v/>
      </c>
      <c r="P7" s="33" t="str">
        <f>IF(AND('[9]Mapa final'!$Y$16="Muy Alta",'[9]Mapa final'!$AA$16="Menor"),CONCATENATE("R2C",'[9]Mapa final'!$O$16),"")</f>
        <v/>
      </c>
      <c r="Q7" s="34" t="str">
        <f>IF(AND('[9]Mapa final'!$Y$17="Muy Alta",'[9]Mapa final'!$AA$17="Menor"),CONCATENATE("R2C",'[9]Mapa final'!$O$17),"")</f>
        <v/>
      </c>
      <c r="R7" s="34" t="str">
        <f>IF(AND('[9]Mapa final'!$Y$18="Muy Alta",'[9]Mapa final'!$AA$18="Menor"),CONCATENATE("R2C",'[9]Mapa final'!$O$18),"")</f>
        <v/>
      </c>
      <c r="S7" s="34" t="str">
        <f>IF(AND('[9]Mapa final'!$Y$19="Muy Alta",'[9]Mapa final'!$AA$19="Menor"),CONCATENATE("R2C",'[9]Mapa final'!$O$19),"")</f>
        <v/>
      </c>
      <c r="T7" s="34" t="str">
        <f>IF(AND('[9]Mapa final'!$Y$20="Muy Alta",'[9]Mapa final'!$AA$20="Menor"),CONCATENATE("R2C",'[9]Mapa final'!$O$20),"")</f>
        <v/>
      </c>
      <c r="U7" s="35" t="str">
        <f>IF(AND('[9]Mapa final'!$Y$21="Muy Alta",'[9]Mapa final'!$AA$21="Menor"),CONCATENATE("R2C",'[9]Mapa final'!$O$21),"")</f>
        <v/>
      </c>
      <c r="V7" s="33" t="str">
        <f>IF(AND('[9]Mapa final'!$Y$16="Muy Alta",'[9]Mapa final'!$AA$16="Moderado"),CONCATENATE("R2C",'[9]Mapa final'!$O$16),"")</f>
        <v/>
      </c>
      <c r="W7" s="34" t="str">
        <f>IF(AND('[9]Mapa final'!$Y$17="Muy Alta",'[9]Mapa final'!$AA$17="Moderado"),CONCATENATE("R2C",'[9]Mapa final'!$O$17),"")</f>
        <v/>
      </c>
      <c r="X7" s="34" t="str">
        <f>IF(AND('[9]Mapa final'!$Y$18="Muy Alta",'[9]Mapa final'!$AA$18="Moderado"),CONCATENATE("R2C",'[9]Mapa final'!$O$18),"")</f>
        <v/>
      </c>
      <c r="Y7" s="34" t="str">
        <f>IF(AND('[9]Mapa final'!$Y$19="Muy Alta",'[9]Mapa final'!$AA$19="Moderado"),CONCATENATE("R2C",'[9]Mapa final'!$O$19),"")</f>
        <v/>
      </c>
      <c r="Z7" s="34" t="str">
        <f>IF(AND('[9]Mapa final'!$Y$20="Muy Alta",'[9]Mapa final'!$AA$20="Moderado"),CONCATENATE("R2C",'[9]Mapa final'!$O$20),"")</f>
        <v/>
      </c>
      <c r="AA7" s="35" t="str">
        <f>IF(AND('[9]Mapa final'!$Y$21="Muy Alta",'[9]Mapa final'!$AA$21="Moderado"),CONCATENATE("R2C",'[9]Mapa final'!$O$21),"")</f>
        <v/>
      </c>
      <c r="AB7" s="33" t="str">
        <f>IF(AND('[9]Mapa final'!$Y$16="Muy Alta",'[9]Mapa final'!$AA$16="Mayor"),CONCATENATE("R2C",'[9]Mapa final'!$O$16),"")</f>
        <v/>
      </c>
      <c r="AC7" s="34" t="str">
        <f>IF(AND('[9]Mapa final'!$Y$17="Muy Alta",'[9]Mapa final'!$AA$17="Mayor"),CONCATENATE("R2C",'[9]Mapa final'!$O$17),"")</f>
        <v/>
      </c>
      <c r="AD7" s="34" t="str">
        <f>IF(AND('[9]Mapa final'!$Y$18="Muy Alta",'[9]Mapa final'!$AA$18="Mayor"),CONCATENATE("R2C",'[9]Mapa final'!$O$18),"")</f>
        <v/>
      </c>
      <c r="AE7" s="34" t="str">
        <f>IF(AND('[9]Mapa final'!$Y$19="Muy Alta",'[9]Mapa final'!$AA$19="Mayor"),CONCATENATE("R2C",'[9]Mapa final'!$O$19),"")</f>
        <v/>
      </c>
      <c r="AF7" s="34" t="str">
        <f>IF(AND('[9]Mapa final'!$Y$20="Muy Alta",'[9]Mapa final'!$AA$20="Mayor"),CONCATENATE("R2C",'[9]Mapa final'!$O$20),"")</f>
        <v/>
      </c>
      <c r="AG7" s="35" t="str">
        <f>IF(AND('[9]Mapa final'!$Y$21="Muy Alta",'[9]Mapa final'!$AA$21="Mayor"),CONCATENATE("R2C",'[9]Mapa final'!$O$21),"")</f>
        <v/>
      </c>
      <c r="AH7" s="36" t="str">
        <f>IF(AND('[9]Mapa final'!$Y$16="Muy Alta",'[9]Mapa final'!$AA$16="Catastrófico"),CONCATENATE("R2C",'[9]Mapa final'!$O$16),"")</f>
        <v/>
      </c>
      <c r="AI7" s="37" t="str">
        <f>IF(AND('[9]Mapa final'!$Y$17="Muy Alta",'[9]Mapa final'!$AA$17="Catastrófico"),CONCATENATE("R2C",'[9]Mapa final'!$O$17),"")</f>
        <v/>
      </c>
      <c r="AJ7" s="37" t="str">
        <f>IF(AND('[9]Mapa final'!$Y$18="Muy Alta",'[9]Mapa final'!$AA$18="Catastrófico"),CONCATENATE("R2C",'[9]Mapa final'!$O$18),"")</f>
        <v/>
      </c>
      <c r="AK7" s="37" t="str">
        <f>IF(AND('[9]Mapa final'!$Y$19="Muy Alta",'[9]Mapa final'!$AA$19="Catastrófico"),CONCATENATE("R2C",'[9]Mapa final'!$O$19),"")</f>
        <v/>
      </c>
      <c r="AL7" s="37" t="str">
        <f>IF(AND('[9]Mapa final'!$Y$20="Muy Alta",'[9]Mapa final'!$AA$20="Catastrófico"),CONCATENATE("R2C",'[9]Mapa final'!$O$20),"")</f>
        <v/>
      </c>
      <c r="AM7" s="38" t="str">
        <f>IF(AND('[9]Mapa final'!$Y$21="Muy Alta",'[9]Mapa final'!$AA$21="Catastrófico"),CONCATENATE("R2C",'[9]Mapa final'!$O$21),"")</f>
        <v/>
      </c>
      <c r="AN7" s="7"/>
      <c r="AO7" s="409"/>
      <c r="AP7" s="410"/>
      <c r="AQ7" s="410"/>
      <c r="AR7" s="410"/>
      <c r="AS7" s="410"/>
      <c r="AT7" s="411"/>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row>
    <row r="8" spans="1:91" ht="12" customHeight="1" x14ac:dyDescent="0.25">
      <c r="A8" s="7"/>
      <c r="B8" s="392"/>
      <c r="C8" s="392"/>
      <c r="D8" s="393"/>
      <c r="E8" s="397"/>
      <c r="F8" s="398"/>
      <c r="G8" s="398"/>
      <c r="H8" s="398"/>
      <c r="I8" s="399"/>
      <c r="J8" s="33" t="str">
        <f>IF(AND('[9]Mapa final'!$Y$22="Muy Alta",'[9]Mapa final'!$AA$22="Leve"),CONCATENATE("R3C",'[9]Mapa final'!$O$22),"")</f>
        <v/>
      </c>
      <c r="K8" s="34" t="str">
        <f>IF(AND('[9]Mapa final'!$Y$23="Muy Alta",'[9]Mapa final'!$AA$23="Leve"),CONCATENATE("R3C",'[9]Mapa final'!$O$23),"")</f>
        <v/>
      </c>
      <c r="L8" s="34" t="str">
        <f>IF(AND('[9]Mapa final'!$Y$24="Muy Alta",'[9]Mapa final'!$AA$24="Leve"),CONCATENATE("R3C",'[9]Mapa final'!$O$24),"")</f>
        <v/>
      </c>
      <c r="M8" s="34" t="str">
        <f>IF(AND('[9]Mapa final'!$Y$25="Muy Alta",'[9]Mapa final'!$AA$25="Leve"),CONCATENATE("R3C",'[9]Mapa final'!$O$25),"")</f>
        <v/>
      </c>
      <c r="N8" s="34" t="str">
        <f>IF(AND('[9]Mapa final'!$Y$26="Muy Alta",'[9]Mapa final'!$AA$26="Leve"),CONCATENATE("R3C",'[9]Mapa final'!$O$26),"")</f>
        <v/>
      </c>
      <c r="O8" s="35" t="str">
        <f>IF(AND('[9]Mapa final'!$Y$27="Muy Alta",'[9]Mapa final'!$AA$27="Leve"),CONCATENATE("R3C",'[9]Mapa final'!$O$27),"")</f>
        <v/>
      </c>
      <c r="P8" s="33" t="str">
        <f>IF(AND('[9]Mapa final'!$Y$22="Muy Alta",'[9]Mapa final'!$AA$22="Menor"),CONCATENATE("R3C",'[9]Mapa final'!$O$22),"")</f>
        <v/>
      </c>
      <c r="Q8" s="34" t="str">
        <f>IF(AND('[9]Mapa final'!$Y$23="Muy Alta",'[9]Mapa final'!$AA$23="Menor"),CONCATENATE("R3C",'[9]Mapa final'!$O$23),"")</f>
        <v/>
      </c>
      <c r="R8" s="34" t="str">
        <f>IF(AND('[9]Mapa final'!$Y$24="Muy Alta",'[9]Mapa final'!$AA$24="Menor"),CONCATENATE("R3C",'[9]Mapa final'!$O$24),"")</f>
        <v/>
      </c>
      <c r="S8" s="34" t="str">
        <f>IF(AND('[9]Mapa final'!$Y$25="Muy Alta",'[9]Mapa final'!$AA$25="Menor"),CONCATENATE("R3C",'[9]Mapa final'!$O$25),"")</f>
        <v/>
      </c>
      <c r="T8" s="34" t="str">
        <f>IF(AND('[9]Mapa final'!$Y$26="Muy Alta",'[9]Mapa final'!$AA$26="Menor"),CONCATENATE("R3C",'[9]Mapa final'!$O$26),"")</f>
        <v/>
      </c>
      <c r="U8" s="35" t="str">
        <f>IF(AND('[9]Mapa final'!$Y$27="Muy Alta",'[9]Mapa final'!$AA$27="Menor"),CONCATENATE("R3C",'[9]Mapa final'!$O$27),"")</f>
        <v/>
      </c>
      <c r="V8" s="33" t="str">
        <f>IF(AND('[9]Mapa final'!$Y$22="Muy Alta",'[9]Mapa final'!$AA$22="Moderado"),CONCATENATE("R3C",'[9]Mapa final'!$O$22),"")</f>
        <v/>
      </c>
      <c r="W8" s="34" t="str">
        <f>IF(AND('[9]Mapa final'!$Y$23="Muy Alta",'[9]Mapa final'!$AA$23="Moderado"),CONCATENATE("R3C",'[9]Mapa final'!$O$23),"")</f>
        <v/>
      </c>
      <c r="X8" s="34" t="str">
        <f>IF(AND('[9]Mapa final'!$Y$24="Muy Alta",'[9]Mapa final'!$AA$24="Moderado"),CONCATENATE("R3C",'[9]Mapa final'!$O$24),"")</f>
        <v/>
      </c>
      <c r="Y8" s="34" t="str">
        <f>IF(AND('[9]Mapa final'!$Y$25="Muy Alta",'[9]Mapa final'!$AA$25="Moderado"),CONCATENATE("R3C",'[9]Mapa final'!$O$25),"")</f>
        <v/>
      </c>
      <c r="Z8" s="34" t="str">
        <f>IF(AND('[9]Mapa final'!$Y$26="Muy Alta",'[9]Mapa final'!$AA$26="Moderado"),CONCATENATE("R3C",'[9]Mapa final'!$O$26),"")</f>
        <v/>
      </c>
      <c r="AA8" s="35" t="str">
        <f>IF(AND('[9]Mapa final'!$Y$27="Muy Alta",'[9]Mapa final'!$AA$27="Moderado"),CONCATENATE("R3C",'[9]Mapa final'!$O$27),"")</f>
        <v/>
      </c>
      <c r="AB8" s="33" t="str">
        <f>IF(AND('[9]Mapa final'!$Y$22="Muy Alta",'[9]Mapa final'!$AA$22="Mayor"),CONCATENATE("R3C",'[9]Mapa final'!$O$22),"")</f>
        <v/>
      </c>
      <c r="AC8" s="34" t="str">
        <f>IF(AND('[9]Mapa final'!$Y$23="Muy Alta",'[9]Mapa final'!$AA$23="Mayor"),CONCATENATE("R3C",'[9]Mapa final'!$O$23),"")</f>
        <v/>
      </c>
      <c r="AD8" s="34" t="str">
        <f>IF(AND('[9]Mapa final'!$Y$24="Muy Alta",'[9]Mapa final'!$AA$24="Mayor"),CONCATENATE("R3C",'[9]Mapa final'!$O$24),"")</f>
        <v/>
      </c>
      <c r="AE8" s="34" t="str">
        <f>IF(AND('[9]Mapa final'!$Y$25="Muy Alta",'[9]Mapa final'!$AA$25="Mayor"),CONCATENATE("R3C",'[9]Mapa final'!$O$25),"")</f>
        <v/>
      </c>
      <c r="AF8" s="34" t="str">
        <f>IF(AND('[9]Mapa final'!$Y$26="Muy Alta",'[9]Mapa final'!$AA$26="Mayor"),CONCATENATE("R3C",'[9]Mapa final'!$O$26),"")</f>
        <v/>
      </c>
      <c r="AG8" s="35" t="str">
        <f>IF(AND('[9]Mapa final'!$Y$27="Muy Alta",'[9]Mapa final'!$AA$27="Mayor"),CONCATENATE("R3C",'[9]Mapa final'!$O$27),"")</f>
        <v/>
      </c>
      <c r="AH8" s="36" t="str">
        <f>IF(AND('[9]Mapa final'!$Y$22="Muy Alta",'[9]Mapa final'!$AA$22="Catastrófico"),CONCATENATE("R3C",'[9]Mapa final'!$O$22),"")</f>
        <v/>
      </c>
      <c r="AI8" s="37" t="str">
        <f>IF(AND('[9]Mapa final'!$Y$23="Muy Alta",'[9]Mapa final'!$AA$23="Catastrófico"),CONCATENATE("R3C",'[9]Mapa final'!$O$23),"")</f>
        <v/>
      </c>
      <c r="AJ8" s="37" t="str">
        <f>IF(AND('[9]Mapa final'!$Y$24="Muy Alta",'[9]Mapa final'!$AA$24="Catastrófico"),CONCATENATE("R3C",'[9]Mapa final'!$O$24),"")</f>
        <v/>
      </c>
      <c r="AK8" s="37" t="str">
        <f>IF(AND('[9]Mapa final'!$Y$25="Muy Alta",'[9]Mapa final'!$AA$25="Catastrófico"),CONCATENATE("R3C",'[9]Mapa final'!$O$25),"")</f>
        <v/>
      </c>
      <c r="AL8" s="37" t="str">
        <f>IF(AND('[9]Mapa final'!$Y$26="Muy Alta",'[9]Mapa final'!$AA$26="Catastrófico"),CONCATENATE("R3C",'[9]Mapa final'!$O$26),"")</f>
        <v/>
      </c>
      <c r="AM8" s="38" t="str">
        <f>IF(AND('[9]Mapa final'!$Y$27="Muy Alta",'[9]Mapa final'!$AA$27="Catastrófico"),CONCATENATE("R3C",'[9]Mapa final'!$O$27),"")</f>
        <v/>
      </c>
      <c r="AN8" s="7"/>
      <c r="AO8" s="409"/>
      <c r="AP8" s="410"/>
      <c r="AQ8" s="410"/>
      <c r="AR8" s="410"/>
      <c r="AS8" s="410"/>
      <c r="AT8" s="411"/>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row>
    <row r="9" spans="1:91" ht="12" customHeight="1" x14ac:dyDescent="0.25">
      <c r="A9" s="7"/>
      <c r="B9" s="392"/>
      <c r="C9" s="392"/>
      <c r="D9" s="393"/>
      <c r="E9" s="397"/>
      <c r="F9" s="398"/>
      <c r="G9" s="398"/>
      <c r="H9" s="398"/>
      <c r="I9" s="399"/>
      <c r="J9" s="33" t="str">
        <f>IF(AND('[9]Mapa final'!$Y$28="Muy Alta",'[9]Mapa final'!$AA$28="Leve"),CONCATENATE("R4C",'[9]Mapa final'!$O$28),"")</f>
        <v/>
      </c>
      <c r="K9" s="34" t="str">
        <f>IF(AND('[9]Mapa final'!$Y$29="Muy Alta",'[9]Mapa final'!$AA$29="Leve"),CONCATENATE("R4C",'[9]Mapa final'!$O$29),"")</f>
        <v/>
      </c>
      <c r="L9" s="34" t="str">
        <f>IF(AND('[9]Mapa final'!$Y$30="Muy Alta",'[9]Mapa final'!$AA$30="Leve"),CONCATENATE("R4C",'[9]Mapa final'!$O$30),"")</f>
        <v/>
      </c>
      <c r="M9" s="34" t="str">
        <f>IF(AND('[9]Mapa final'!$Y$31="Muy Alta",'[9]Mapa final'!$AA$31="Leve"),CONCATENATE("R4C",'[9]Mapa final'!$O$31),"")</f>
        <v/>
      </c>
      <c r="N9" s="34" t="str">
        <f>IF(AND('[9]Mapa final'!$Y$32="Muy Alta",'[9]Mapa final'!$AA$32="Leve"),CONCATENATE("R4C",'[9]Mapa final'!$O$32),"")</f>
        <v/>
      </c>
      <c r="O9" s="35" t="str">
        <f>IF(AND('[9]Mapa final'!$Y$33="Muy Alta",'[9]Mapa final'!$AA$33="Leve"),CONCATENATE("R4C",'[9]Mapa final'!$O$33),"")</f>
        <v/>
      </c>
      <c r="P9" s="33" t="str">
        <f>IF(AND('[9]Mapa final'!$Y$28="Muy Alta",'[9]Mapa final'!$AA$28="Menor"),CONCATENATE("R4C",'[9]Mapa final'!$O$28),"")</f>
        <v/>
      </c>
      <c r="Q9" s="34" t="str">
        <f>IF(AND('[9]Mapa final'!$Y$29="Muy Alta",'[9]Mapa final'!$AA$29="Menor"),CONCATENATE("R4C",'[9]Mapa final'!$O$29),"")</f>
        <v/>
      </c>
      <c r="R9" s="34" t="str">
        <f>IF(AND('[9]Mapa final'!$Y$30="Muy Alta",'[9]Mapa final'!$AA$30="Menor"),CONCATENATE("R4C",'[9]Mapa final'!$O$30),"")</f>
        <v/>
      </c>
      <c r="S9" s="34" t="str">
        <f>IF(AND('[9]Mapa final'!$Y$31="Muy Alta",'[9]Mapa final'!$AA$31="Menor"),CONCATENATE("R4C",'[9]Mapa final'!$O$31),"")</f>
        <v/>
      </c>
      <c r="T9" s="34" t="str">
        <f>IF(AND('[9]Mapa final'!$Y$32="Muy Alta",'[9]Mapa final'!$AA$32="Menor"),CONCATENATE("R4C",'[9]Mapa final'!$O$32),"")</f>
        <v/>
      </c>
      <c r="U9" s="35" t="str">
        <f>IF(AND('[9]Mapa final'!$Y$33="Muy Alta",'[9]Mapa final'!$AA$33="Menor"),CONCATENATE("R4C",'[9]Mapa final'!$O$33),"")</f>
        <v/>
      </c>
      <c r="V9" s="33" t="str">
        <f>IF(AND('[9]Mapa final'!$Y$28="Muy Alta",'[9]Mapa final'!$AA$28="Moderado"),CONCATENATE("R4C",'[9]Mapa final'!$O$28),"")</f>
        <v/>
      </c>
      <c r="W9" s="34" t="str">
        <f>IF(AND('[9]Mapa final'!$Y$29="Muy Alta",'[9]Mapa final'!$AA$29="Moderado"),CONCATENATE("R4C",'[9]Mapa final'!$O$29),"")</f>
        <v/>
      </c>
      <c r="X9" s="34" t="str">
        <f>IF(AND('[9]Mapa final'!$Y$30="Muy Alta",'[9]Mapa final'!$AA$30="Moderado"),CONCATENATE("R4C",'[9]Mapa final'!$O$30),"")</f>
        <v/>
      </c>
      <c r="Y9" s="34" t="str">
        <f>IF(AND('[9]Mapa final'!$Y$31="Muy Alta",'[9]Mapa final'!$AA$31="Moderado"),CONCATENATE("R4C",'[9]Mapa final'!$O$31),"")</f>
        <v/>
      </c>
      <c r="Z9" s="34" t="str">
        <f>IF(AND('[9]Mapa final'!$Y$32="Muy Alta",'[9]Mapa final'!$AA$32="Moderado"),CONCATENATE("R4C",'[9]Mapa final'!$O$32),"")</f>
        <v/>
      </c>
      <c r="AA9" s="35" t="str">
        <f>IF(AND('[9]Mapa final'!$Y$33="Muy Alta",'[9]Mapa final'!$AA$33="Moderado"),CONCATENATE("R4C",'[9]Mapa final'!$O$33),"")</f>
        <v/>
      </c>
      <c r="AB9" s="33" t="str">
        <f>IF(AND('[9]Mapa final'!$Y$28="Muy Alta",'[9]Mapa final'!$AA$28="Mayor"),CONCATENATE("R4C",'[9]Mapa final'!$O$28),"")</f>
        <v/>
      </c>
      <c r="AC9" s="34" t="str">
        <f>IF(AND('[9]Mapa final'!$Y$29="Muy Alta",'[9]Mapa final'!$AA$29="Mayor"),CONCATENATE("R4C",'[9]Mapa final'!$O$29),"")</f>
        <v/>
      </c>
      <c r="AD9" s="34" t="str">
        <f>IF(AND('[9]Mapa final'!$Y$30="Muy Alta",'[9]Mapa final'!$AA$30="Mayor"),CONCATENATE("R4C",'[9]Mapa final'!$O$30),"")</f>
        <v/>
      </c>
      <c r="AE9" s="34" t="str">
        <f>IF(AND('[9]Mapa final'!$Y$31="Muy Alta",'[9]Mapa final'!$AA$31="Mayor"),CONCATENATE("R4C",'[9]Mapa final'!$O$31),"")</f>
        <v/>
      </c>
      <c r="AF9" s="34" t="str">
        <f>IF(AND('[9]Mapa final'!$Y$32="Muy Alta",'[9]Mapa final'!$AA$32="Mayor"),CONCATENATE("R4C",'[9]Mapa final'!$O$32),"")</f>
        <v/>
      </c>
      <c r="AG9" s="35" t="str">
        <f>IF(AND('[9]Mapa final'!$Y$33="Muy Alta",'[9]Mapa final'!$AA$33="Mayor"),CONCATENATE("R4C",'[9]Mapa final'!$O$33),"")</f>
        <v/>
      </c>
      <c r="AH9" s="36" t="str">
        <f>IF(AND('[9]Mapa final'!$Y$28="Muy Alta",'[9]Mapa final'!$AA$28="Catastrófico"),CONCATENATE("R4C",'[9]Mapa final'!$O$28),"")</f>
        <v/>
      </c>
      <c r="AI9" s="37" t="str">
        <f>IF(AND('[9]Mapa final'!$Y$29="Muy Alta",'[9]Mapa final'!$AA$29="Catastrófico"),CONCATENATE("R4C",'[9]Mapa final'!$O$29),"")</f>
        <v/>
      </c>
      <c r="AJ9" s="37" t="str">
        <f>IF(AND('[9]Mapa final'!$Y$30="Muy Alta",'[9]Mapa final'!$AA$30="Catastrófico"),CONCATENATE("R4C",'[9]Mapa final'!$O$30),"")</f>
        <v/>
      </c>
      <c r="AK9" s="37" t="str">
        <f>IF(AND('[9]Mapa final'!$Y$31="Muy Alta",'[9]Mapa final'!$AA$31="Catastrófico"),CONCATENATE("R4C",'[9]Mapa final'!$O$31),"")</f>
        <v/>
      </c>
      <c r="AL9" s="37" t="str">
        <f>IF(AND('[9]Mapa final'!$Y$32="Muy Alta",'[9]Mapa final'!$AA$32="Catastrófico"),CONCATENATE("R4C",'[9]Mapa final'!$O$32),"")</f>
        <v/>
      </c>
      <c r="AM9" s="38" t="str">
        <f>IF(AND('[9]Mapa final'!$Y$33="Muy Alta",'[9]Mapa final'!$AA$33="Catastrófico"),CONCATENATE("R4C",'[9]Mapa final'!$O$33),"")</f>
        <v/>
      </c>
      <c r="AN9" s="7"/>
      <c r="AO9" s="409"/>
      <c r="AP9" s="410"/>
      <c r="AQ9" s="410"/>
      <c r="AR9" s="410"/>
      <c r="AS9" s="410"/>
      <c r="AT9" s="411"/>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row>
    <row r="10" spans="1:91" ht="12" customHeight="1" x14ac:dyDescent="0.25">
      <c r="A10" s="7"/>
      <c r="B10" s="392"/>
      <c r="C10" s="392"/>
      <c r="D10" s="393"/>
      <c r="E10" s="397"/>
      <c r="F10" s="398"/>
      <c r="G10" s="398"/>
      <c r="H10" s="398"/>
      <c r="I10" s="399"/>
      <c r="J10" s="33" t="str">
        <f>IF(AND('[9]Mapa final'!$Y$34="Muy Alta",'[9]Mapa final'!$AA$34="Leve"),CONCATENATE("R5C",'[9]Mapa final'!$O$34),"")</f>
        <v/>
      </c>
      <c r="K10" s="34" t="str">
        <f>IF(AND('[9]Mapa final'!$Y$35="Muy Alta",'[9]Mapa final'!$AA$35="Leve"),CONCATENATE("R5C",'[9]Mapa final'!$O$35),"")</f>
        <v/>
      </c>
      <c r="L10" s="34" t="str">
        <f>IF(AND('[9]Mapa final'!$Y$36="Muy Alta",'[9]Mapa final'!$AA$36="Leve"),CONCATENATE("R5C",'[9]Mapa final'!$O$36),"")</f>
        <v/>
      </c>
      <c r="M10" s="34" t="str">
        <f>IF(AND('[9]Mapa final'!$Y$37="Muy Alta",'[9]Mapa final'!$AA$37="Leve"),CONCATENATE("R5C",'[9]Mapa final'!$O$37),"")</f>
        <v/>
      </c>
      <c r="N10" s="34" t="str">
        <f>IF(AND('[9]Mapa final'!$Y$38="Muy Alta",'[9]Mapa final'!$AA$38="Leve"),CONCATENATE("R5C",'[9]Mapa final'!$O$38),"")</f>
        <v/>
      </c>
      <c r="O10" s="35" t="str">
        <f>IF(AND('[9]Mapa final'!$Y$39="Muy Alta",'[9]Mapa final'!$AA$39="Leve"),CONCATENATE("R5C",'[9]Mapa final'!$O$39),"")</f>
        <v/>
      </c>
      <c r="P10" s="33" t="str">
        <f>IF(AND('[9]Mapa final'!$Y$34="Muy Alta",'[9]Mapa final'!$AA$34="Menor"),CONCATENATE("R5C",'[9]Mapa final'!$O$34),"")</f>
        <v/>
      </c>
      <c r="Q10" s="34" t="str">
        <f>IF(AND('[9]Mapa final'!$Y$35="Muy Alta",'[9]Mapa final'!$AA$35="Menor"),CONCATENATE("R5C",'[9]Mapa final'!$O$35),"")</f>
        <v/>
      </c>
      <c r="R10" s="34" t="str">
        <f>IF(AND('[9]Mapa final'!$Y$36="Muy Alta",'[9]Mapa final'!$AA$36="Menor"),CONCATENATE("R5C",'[9]Mapa final'!$O$36),"")</f>
        <v/>
      </c>
      <c r="S10" s="34" t="str">
        <f>IF(AND('[9]Mapa final'!$Y$37="Muy Alta",'[9]Mapa final'!$AA$37="Menor"),CONCATENATE("R5C",'[9]Mapa final'!$O$37),"")</f>
        <v/>
      </c>
      <c r="T10" s="34" t="str">
        <f>IF(AND('[9]Mapa final'!$Y$38="Muy Alta",'[9]Mapa final'!$AA$38="Menor"),CONCATENATE("R5C",'[9]Mapa final'!$O$38),"")</f>
        <v/>
      </c>
      <c r="U10" s="35" t="str">
        <f>IF(AND('[9]Mapa final'!$Y$39="Muy Alta",'[9]Mapa final'!$AA$39="Menor"),CONCATENATE("R5C",'[9]Mapa final'!$O$39),"")</f>
        <v/>
      </c>
      <c r="V10" s="33" t="str">
        <f>IF(AND('[9]Mapa final'!$Y$34="Muy Alta",'[9]Mapa final'!$AA$34="Moderado"),CONCATENATE("R5C",'[9]Mapa final'!$O$34),"")</f>
        <v/>
      </c>
      <c r="W10" s="34" t="str">
        <f>IF(AND('[9]Mapa final'!$Y$35="Muy Alta",'[9]Mapa final'!$AA$35="Moderado"),CONCATENATE("R5C",'[9]Mapa final'!$O$35),"")</f>
        <v/>
      </c>
      <c r="X10" s="34" t="str">
        <f>IF(AND('[9]Mapa final'!$Y$36="Muy Alta",'[9]Mapa final'!$AA$36="Moderado"),CONCATENATE("R5C",'[9]Mapa final'!$O$36),"")</f>
        <v/>
      </c>
      <c r="Y10" s="34" t="str">
        <f>IF(AND('[9]Mapa final'!$Y$37="Muy Alta",'[9]Mapa final'!$AA$37="Moderado"),CONCATENATE("R5C",'[9]Mapa final'!$O$37),"")</f>
        <v/>
      </c>
      <c r="Z10" s="34" t="str">
        <f>IF(AND('[9]Mapa final'!$Y$38="Muy Alta",'[9]Mapa final'!$AA$38="Moderado"),CONCATENATE("R5C",'[9]Mapa final'!$O$38),"")</f>
        <v/>
      </c>
      <c r="AA10" s="35" t="str">
        <f>IF(AND('[9]Mapa final'!$Y$39="Muy Alta",'[9]Mapa final'!$AA$39="Moderado"),CONCATENATE("R5C",'[9]Mapa final'!$O$39),"")</f>
        <v/>
      </c>
      <c r="AB10" s="33" t="str">
        <f>IF(AND('[9]Mapa final'!$Y$34="Muy Alta",'[9]Mapa final'!$AA$34="Mayor"),CONCATENATE("R5C",'[9]Mapa final'!$O$34),"")</f>
        <v/>
      </c>
      <c r="AC10" s="34" t="str">
        <f>IF(AND('[9]Mapa final'!$Y$35="Muy Alta",'[9]Mapa final'!$AA$35="Mayor"),CONCATENATE("R5C",'[9]Mapa final'!$O$35),"")</f>
        <v/>
      </c>
      <c r="AD10" s="34" t="str">
        <f>IF(AND('[9]Mapa final'!$Y$36="Muy Alta",'[9]Mapa final'!$AA$36="Mayor"),CONCATENATE("R5C",'[9]Mapa final'!$O$36),"")</f>
        <v/>
      </c>
      <c r="AE10" s="34" t="str">
        <f>IF(AND('[9]Mapa final'!$Y$37="Muy Alta",'[9]Mapa final'!$AA$37="Mayor"),CONCATENATE("R5C",'[9]Mapa final'!$O$37),"")</f>
        <v/>
      </c>
      <c r="AF10" s="34" t="str">
        <f>IF(AND('[9]Mapa final'!$Y$38="Muy Alta",'[9]Mapa final'!$AA$38="Mayor"),CONCATENATE("R5C",'[9]Mapa final'!$O$38),"")</f>
        <v/>
      </c>
      <c r="AG10" s="35" t="str">
        <f>IF(AND('[9]Mapa final'!$Y$39="Muy Alta",'[9]Mapa final'!$AA$39="Mayor"),CONCATENATE("R5C",'[9]Mapa final'!$O$39),"")</f>
        <v/>
      </c>
      <c r="AH10" s="36" t="str">
        <f>IF(AND('[9]Mapa final'!$Y$34="Muy Alta",'[9]Mapa final'!$AA$34="Catastrófico"),CONCATENATE("R5C",'[9]Mapa final'!$O$34),"")</f>
        <v/>
      </c>
      <c r="AI10" s="37" t="str">
        <f>IF(AND('[9]Mapa final'!$Y$35="Muy Alta",'[9]Mapa final'!$AA$35="Catastrófico"),CONCATENATE("R5C",'[9]Mapa final'!$O$35),"")</f>
        <v/>
      </c>
      <c r="AJ10" s="37" t="str">
        <f>IF(AND('[9]Mapa final'!$Y$36="Muy Alta",'[9]Mapa final'!$AA$36="Catastrófico"),CONCATENATE("R5C",'[9]Mapa final'!$O$36),"")</f>
        <v/>
      </c>
      <c r="AK10" s="37" t="str">
        <f>IF(AND('[9]Mapa final'!$Y$37="Muy Alta",'[9]Mapa final'!$AA$37="Catastrófico"),CONCATENATE("R5C",'[9]Mapa final'!$O$37),"")</f>
        <v/>
      </c>
      <c r="AL10" s="37" t="str">
        <f>IF(AND('[9]Mapa final'!$Y$38="Muy Alta",'[9]Mapa final'!$AA$38="Catastrófico"),CONCATENATE("R5C",'[9]Mapa final'!$O$38),"")</f>
        <v/>
      </c>
      <c r="AM10" s="38" t="str">
        <f>IF(AND('[9]Mapa final'!$Y$39="Muy Alta",'[9]Mapa final'!$AA$39="Catastrófico"),CONCATENATE("R5C",'[9]Mapa final'!$O$39),"")</f>
        <v/>
      </c>
      <c r="AN10" s="7"/>
      <c r="AO10" s="409"/>
      <c r="AP10" s="410"/>
      <c r="AQ10" s="410"/>
      <c r="AR10" s="410"/>
      <c r="AS10" s="410"/>
      <c r="AT10" s="411"/>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row>
    <row r="11" spans="1:91" ht="12" customHeight="1" x14ac:dyDescent="0.25">
      <c r="A11" s="7"/>
      <c r="B11" s="392"/>
      <c r="C11" s="392"/>
      <c r="D11" s="393"/>
      <c r="E11" s="397"/>
      <c r="F11" s="398"/>
      <c r="G11" s="398"/>
      <c r="H11" s="398"/>
      <c r="I11" s="399"/>
      <c r="J11" s="33" t="str">
        <f>IF(AND('[9]Mapa final'!$Y$40="Muy Alta",'[9]Mapa final'!$AA$40="Leve"),CONCATENATE("R6C",'[9]Mapa final'!$O$40),"")</f>
        <v/>
      </c>
      <c r="K11" s="34" t="str">
        <f>IF(AND('[9]Mapa final'!$Y$41="Muy Alta",'[9]Mapa final'!$AA$41="Leve"),CONCATENATE("R6C",'[9]Mapa final'!$O$41),"")</f>
        <v/>
      </c>
      <c r="L11" s="34" t="str">
        <f>IF(AND('[9]Mapa final'!$Y$42="Muy Alta",'[9]Mapa final'!$AA$42="Leve"),CONCATENATE("R6C",'[9]Mapa final'!$O$42),"")</f>
        <v/>
      </c>
      <c r="M11" s="34" t="str">
        <f>IF(AND('[9]Mapa final'!$Y$43="Muy Alta",'[9]Mapa final'!$AA$43="Leve"),CONCATENATE("R6C",'[9]Mapa final'!$O$43),"")</f>
        <v/>
      </c>
      <c r="N11" s="34" t="str">
        <f>IF(AND('[9]Mapa final'!$Y$44="Muy Alta",'[9]Mapa final'!$AA$44="Leve"),CONCATENATE("R6C",'[9]Mapa final'!$O$44),"")</f>
        <v/>
      </c>
      <c r="O11" s="35" t="str">
        <f>IF(AND('[9]Mapa final'!$Y$45="Muy Alta",'[9]Mapa final'!$AA$45="Leve"),CONCATENATE("R6C",'[9]Mapa final'!$O$45),"")</f>
        <v/>
      </c>
      <c r="P11" s="33" t="str">
        <f>IF(AND('[9]Mapa final'!$Y$40="Muy Alta",'[9]Mapa final'!$AA$40="Menor"),CONCATENATE("R6C",'[9]Mapa final'!$O$40),"")</f>
        <v/>
      </c>
      <c r="Q11" s="34" t="str">
        <f>IF(AND('[9]Mapa final'!$Y$41="Muy Alta",'[9]Mapa final'!$AA$41="Menor"),CONCATENATE("R6C",'[9]Mapa final'!$O$41),"")</f>
        <v/>
      </c>
      <c r="R11" s="34" t="str">
        <f>IF(AND('[9]Mapa final'!$Y$42="Muy Alta",'[9]Mapa final'!$AA$42="Menor"),CONCATENATE("R6C",'[9]Mapa final'!$O$42),"")</f>
        <v/>
      </c>
      <c r="S11" s="34" t="str">
        <f>IF(AND('[9]Mapa final'!$Y$43="Muy Alta",'[9]Mapa final'!$AA$43="Menor"),CONCATENATE("R6C",'[9]Mapa final'!$O$43),"")</f>
        <v/>
      </c>
      <c r="T11" s="34" t="str">
        <f>IF(AND('[9]Mapa final'!$Y$44="Muy Alta",'[9]Mapa final'!$AA$44="Menor"),CONCATENATE("R6C",'[9]Mapa final'!$O$44),"")</f>
        <v/>
      </c>
      <c r="U11" s="35" t="str">
        <f>IF(AND('[9]Mapa final'!$Y$45="Muy Alta",'[9]Mapa final'!$AA$45="Menor"),CONCATENATE("R6C",'[9]Mapa final'!$O$45),"")</f>
        <v/>
      </c>
      <c r="V11" s="33" t="str">
        <f>IF(AND('[9]Mapa final'!$Y$40="Muy Alta",'[9]Mapa final'!$AA$40="Moderado"),CONCATENATE("R6C",'[9]Mapa final'!$O$40),"")</f>
        <v/>
      </c>
      <c r="W11" s="34" t="str">
        <f>IF(AND('[9]Mapa final'!$Y$41="Muy Alta",'[9]Mapa final'!$AA$41="Moderado"),CONCATENATE("R6C",'[9]Mapa final'!$O$41),"")</f>
        <v/>
      </c>
      <c r="X11" s="34" t="str">
        <f>IF(AND('[9]Mapa final'!$Y$42="Muy Alta",'[9]Mapa final'!$AA$42="Moderado"),CONCATENATE("R6C",'[9]Mapa final'!$O$42),"")</f>
        <v/>
      </c>
      <c r="Y11" s="34" t="str">
        <f>IF(AND('[9]Mapa final'!$Y$43="Muy Alta",'[9]Mapa final'!$AA$43="Moderado"),CONCATENATE("R6C",'[9]Mapa final'!$O$43),"")</f>
        <v/>
      </c>
      <c r="Z11" s="34" t="str">
        <f>IF(AND('[9]Mapa final'!$Y$44="Muy Alta",'[9]Mapa final'!$AA$44="Moderado"),CONCATENATE("R6C",'[9]Mapa final'!$O$44),"")</f>
        <v/>
      </c>
      <c r="AA11" s="35" t="str">
        <f>IF(AND('[9]Mapa final'!$Y$45="Muy Alta",'[9]Mapa final'!$AA$45="Moderado"),CONCATENATE("R6C",'[9]Mapa final'!$O$45),"")</f>
        <v/>
      </c>
      <c r="AB11" s="33" t="str">
        <f>IF(AND('[9]Mapa final'!$Y$40="Muy Alta",'[9]Mapa final'!$AA$40="Mayor"),CONCATENATE("R6C",'[9]Mapa final'!$O$40),"")</f>
        <v/>
      </c>
      <c r="AC11" s="34" t="str">
        <f>IF(AND('[9]Mapa final'!$Y$41="Muy Alta",'[9]Mapa final'!$AA$41="Mayor"),CONCATENATE("R6C",'[9]Mapa final'!$O$41),"")</f>
        <v/>
      </c>
      <c r="AD11" s="34" t="str">
        <f>IF(AND('[9]Mapa final'!$Y$42="Muy Alta",'[9]Mapa final'!$AA$42="Mayor"),CONCATENATE("R6C",'[9]Mapa final'!$O$42),"")</f>
        <v/>
      </c>
      <c r="AE11" s="34" t="str">
        <f>IF(AND('[9]Mapa final'!$Y$43="Muy Alta",'[9]Mapa final'!$AA$43="Mayor"),CONCATENATE("R6C",'[9]Mapa final'!$O$43),"")</f>
        <v/>
      </c>
      <c r="AF11" s="34" t="str">
        <f>IF(AND('[9]Mapa final'!$Y$44="Muy Alta",'[9]Mapa final'!$AA$44="Mayor"),CONCATENATE("R6C",'[9]Mapa final'!$O$44),"")</f>
        <v/>
      </c>
      <c r="AG11" s="35" t="str">
        <f>IF(AND('[9]Mapa final'!$Y$45="Muy Alta",'[9]Mapa final'!$AA$45="Mayor"),CONCATENATE("R6C",'[9]Mapa final'!$O$45),"")</f>
        <v/>
      </c>
      <c r="AH11" s="36" t="str">
        <f>IF(AND('[9]Mapa final'!$Y$40="Muy Alta",'[9]Mapa final'!$AA$40="Catastrófico"),CONCATENATE("R6C",'[9]Mapa final'!$O$40),"")</f>
        <v/>
      </c>
      <c r="AI11" s="37" t="str">
        <f>IF(AND('[9]Mapa final'!$Y$41="Muy Alta",'[9]Mapa final'!$AA$41="Catastrófico"),CONCATENATE("R6C",'[9]Mapa final'!$O$41),"")</f>
        <v/>
      </c>
      <c r="AJ11" s="37" t="str">
        <f>IF(AND('[9]Mapa final'!$Y$42="Muy Alta",'[9]Mapa final'!$AA$42="Catastrófico"),CONCATENATE("R6C",'[9]Mapa final'!$O$42),"")</f>
        <v/>
      </c>
      <c r="AK11" s="37" t="str">
        <f>IF(AND('[9]Mapa final'!$Y$43="Muy Alta",'[9]Mapa final'!$AA$43="Catastrófico"),CONCATENATE("R6C",'[9]Mapa final'!$O$43),"")</f>
        <v/>
      </c>
      <c r="AL11" s="37" t="str">
        <f>IF(AND('[9]Mapa final'!$Y$44="Muy Alta",'[9]Mapa final'!$AA$44="Catastrófico"),CONCATENATE("R6C",'[9]Mapa final'!$O$44),"")</f>
        <v/>
      </c>
      <c r="AM11" s="38" t="str">
        <f>IF(AND('[9]Mapa final'!$Y$45="Muy Alta",'[9]Mapa final'!$AA$45="Catastrófico"),CONCATENATE("R6C",'[9]Mapa final'!$O$45),"")</f>
        <v/>
      </c>
      <c r="AN11" s="7"/>
      <c r="AO11" s="409"/>
      <c r="AP11" s="410"/>
      <c r="AQ11" s="410"/>
      <c r="AR11" s="410"/>
      <c r="AS11" s="410"/>
      <c r="AT11" s="411"/>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row>
    <row r="12" spans="1:91" ht="12" customHeight="1" x14ac:dyDescent="0.25">
      <c r="A12" s="7"/>
      <c r="B12" s="392"/>
      <c r="C12" s="392"/>
      <c r="D12" s="393"/>
      <c r="E12" s="397"/>
      <c r="F12" s="398"/>
      <c r="G12" s="398"/>
      <c r="H12" s="398"/>
      <c r="I12" s="399"/>
      <c r="J12" s="33" t="str">
        <f>IF(AND('[9]Mapa final'!$Y$46="Muy Alta",'[9]Mapa final'!$AA$46="Leve"),CONCATENATE("R7C",'[9]Mapa final'!$O$46),"")</f>
        <v/>
      </c>
      <c r="K12" s="34" t="str">
        <f>IF(AND('[9]Mapa final'!$Y$47="Muy Alta",'[9]Mapa final'!$AA$47="Leve"),CONCATENATE("R7C",'[9]Mapa final'!$O$47),"")</f>
        <v/>
      </c>
      <c r="L12" s="34" t="str">
        <f>IF(AND('[9]Mapa final'!$Y$48="Muy Alta",'[9]Mapa final'!$AA$48="Leve"),CONCATENATE("R7C",'[9]Mapa final'!$O$48),"")</f>
        <v/>
      </c>
      <c r="M12" s="34" t="str">
        <f>IF(AND('[9]Mapa final'!$Y$49="Muy Alta",'[9]Mapa final'!$AA$49="Leve"),CONCATENATE("R7C",'[9]Mapa final'!$O$49),"")</f>
        <v/>
      </c>
      <c r="N12" s="34" t="str">
        <f>IF(AND('[9]Mapa final'!$Y$50="Muy Alta",'[9]Mapa final'!$AA$50="Leve"),CONCATENATE("R7C",'[9]Mapa final'!$O$50),"")</f>
        <v/>
      </c>
      <c r="O12" s="35" t="str">
        <f>IF(AND('[9]Mapa final'!$Y$51="Muy Alta",'[9]Mapa final'!$AA$51="Leve"),CONCATENATE("R7C",'[9]Mapa final'!$O$51),"")</f>
        <v/>
      </c>
      <c r="P12" s="33" t="str">
        <f>IF(AND('[9]Mapa final'!$Y$46="Muy Alta",'[9]Mapa final'!$AA$46="Menor"),CONCATENATE("R7C",'[9]Mapa final'!$O$46),"")</f>
        <v/>
      </c>
      <c r="Q12" s="34" t="str">
        <f>IF(AND('[9]Mapa final'!$Y$47="Muy Alta",'[9]Mapa final'!$AA$47="Menor"),CONCATENATE("R7C",'[9]Mapa final'!$O$47),"")</f>
        <v/>
      </c>
      <c r="R12" s="34" t="str">
        <f>IF(AND('[9]Mapa final'!$Y$48="Muy Alta",'[9]Mapa final'!$AA$48="Menor"),CONCATENATE("R7C",'[9]Mapa final'!$O$48),"")</f>
        <v/>
      </c>
      <c r="S12" s="34" t="str">
        <f>IF(AND('[9]Mapa final'!$Y$49="Muy Alta",'[9]Mapa final'!$AA$49="Menor"),CONCATENATE("R7C",'[9]Mapa final'!$O$49),"")</f>
        <v/>
      </c>
      <c r="T12" s="34" t="str">
        <f>IF(AND('[9]Mapa final'!$Y$50="Muy Alta",'[9]Mapa final'!$AA$50="Menor"),CONCATENATE("R7C",'[9]Mapa final'!$O$50),"")</f>
        <v/>
      </c>
      <c r="U12" s="35" t="str">
        <f>IF(AND('[9]Mapa final'!$Y$51="Muy Alta",'[9]Mapa final'!$AA$51="Menor"),CONCATENATE("R7C",'[9]Mapa final'!$O$51),"")</f>
        <v/>
      </c>
      <c r="V12" s="33" t="str">
        <f>IF(AND('[9]Mapa final'!$Y$46="Muy Alta",'[9]Mapa final'!$AA$46="Moderado"),CONCATENATE("R7C",'[9]Mapa final'!$O$46),"")</f>
        <v/>
      </c>
      <c r="W12" s="34" t="str">
        <f>IF(AND('[9]Mapa final'!$Y$47="Muy Alta",'[9]Mapa final'!$AA$47="Moderado"),CONCATENATE("R7C",'[9]Mapa final'!$O$47),"")</f>
        <v/>
      </c>
      <c r="X12" s="34" t="str">
        <f>IF(AND('[9]Mapa final'!$Y$48="Muy Alta",'[9]Mapa final'!$AA$48="Moderado"),CONCATENATE("R7C",'[9]Mapa final'!$O$48),"")</f>
        <v/>
      </c>
      <c r="Y12" s="34" t="str">
        <f>IF(AND('[9]Mapa final'!$Y$49="Muy Alta",'[9]Mapa final'!$AA$49="Moderado"),CONCATENATE("R7C",'[9]Mapa final'!$O$49),"")</f>
        <v/>
      </c>
      <c r="Z12" s="34" t="str">
        <f>IF(AND('[9]Mapa final'!$Y$50="Muy Alta",'[9]Mapa final'!$AA$50="Moderado"),CONCATENATE("R7C",'[9]Mapa final'!$O$50),"")</f>
        <v/>
      </c>
      <c r="AA12" s="35" t="str">
        <f>IF(AND('[9]Mapa final'!$Y$51="Muy Alta",'[9]Mapa final'!$AA$51="Moderado"),CONCATENATE("R7C",'[9]Mapa final'!$O$51),"")</f>
        <v/>
      </c>
      <c r="AB12" s="33" t="str">
        <f>IF(AND('[9]Mapa final'!$Y$46="Muy Alta",'[9]Mapa final'!$AA$46="Mayor"),CONCATENATE("R7C",'[9]Mapa final'!$O$46),"")</f>
        <v/>
      </c>
      <c r="AC12" s="34" t="str">
        <f>IF(AND('[9]Mapa final'!$Y$47="Muy Alta",'[9]Mapa final'!$AA$47="Mayor"),CONCATENATE("R7C",'[9]Mapa final'!$O$47),"")</f>
        <v/>
      </c>
      <c r="AD12" s="34" t="str">
        <f>IF(AND('[9]Mapa final'!$Y$48="Muy Alta",'[9]Mapa final'!$AA$48="Mayor"),CONCATENATE("R7C",'[9]Mapa final'!$O$48),"")</f>
        <v/>
      </c>
      <c r="AE12" s="34" t="str">
        <f>IF(AND('[9]Mapa final'!$Y$49="Muy Alta",'[9]Mapa final'!$AA$49="Mayor"),CONCATENATE("R7C",'[9]Mapa final'!$O$49),"")</f>
        <v/>
      </c>
      <c r="AF12" s="34" t="str">
        <f>IF(AND('[9]Mapa final'!$Y$50="Muy Alta",'[9]Mapa final'!$AA$50="Mayor"),CONCATENATE("R7C",'[9]Mapa final'!$O$50),"")</f>
        <v/>
      </c>
      <c r="AG12" s="35" t="str">
        <f>IF(AND('[9]Mapa final'!$Y$51="Muy Alta",'[9]Mapa final'!$AA$51="Mayor"),CONCATENATE("R7C",'[9]Mapa final'!$O$51),"")</f>
        <v/>
      </c>
      <c r="AH12" s="36" t="str">
        <f>IF(AND('[9]Mapa final'!$Y$46="Muy Alta",'[9]Mapa final'!$AA$46="Catastrófico"),CONCATENATE("R7C",'[9]Mapa final'!$O$46),"")</f>
        <v/>
      </c>
      <c r="AI12" s="37" t="str">
        <f>IF(AND('[9]Mapa final'!$Y$47="Muy Alta",'[9]Mapa final'!$AA$47="Catastrófico"),CONCATENATE("R7C",'[9]Mapa final'!$O$47),"")</f>
        <v/>
      </c>
      <c r="AJ12" s="37" t="str">
        <f>IF(AND('[9]Mapa final'!$Y$48="Muy Alta",'[9]Mapa final'!$AA$48="Catastrófico"),CONCATENATE("R7C",'[9]Mapa final'!$O$48),"")</f>
        <v/>
      </c>
      <c r="AK12" s="37" t="str">
        <f>IF(AND('[9]Mapa final'!$Y$49="Muy Alta",'[9]Mapa final'!$AA$49="Catastrófico"),CONCATENATE("R7C",'[9]Mapa final'!$O$49),"")</f>
        <v/>
      </c>
      <c r="AL12" s="37" t="str">
        <f>IF(AND('[9]Mapa final'!$Y$50="Muy Alta",'[9]Mapa final'!$AA$50="Catastrófico"),CONCATENATE("R7C",'[9]Mapa final'!$O$50),"")</f>
        <v/>
      </c>
      <c r="AM12" s="38" t="str">
        <f>IF(AND('[9]Mapa final'!$Y$51="Muy Alta",'[9]Mapa final'!$AA$51="Catastrófico"),CONCATENATE("R7C",'[9]Mapa final'!$O$51),"")</f>
        <v/>
      </c>
      <c r="AN12" s="7"/>
      <c r="AO12" s="409"/>
      <c r="AP12" s="410"/>
      <c r="AQ12" s="410"/>
      <c r="AR12" s="410"/>
      <c r="AS12" s="410"/>
      <c r="AT12" s="411"/>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row>
    <row r="13" spans="1:91" ht="12" customHeight="1" x14ac:dyDescent="0.25">
      <c r="A13" s="7"/>
      <c r="B13" s="392"/>
      <c r="C13" s="392"/>
      <c r="D13" s="393"/>
      <c r="E13" s="397"/>
      <c r="F13" s="398"/>
      <c r="G13" s="398"/>
      <c r="H13" s="398"/>
      <c r="I13" s="399"/>
      <c r="J13" s="33" t="str">
        <f>IF(AND('[9]Mapa final'!$Y$52="Muy Alta",'[9]Mapa final'!$AA$52="Leve"),CONCATENATE("R8C",'[9]Mapa final'!$O$52),"")</f>
        <v/>
      </c>
      <c r="K13" s="34" t="str">
        <f>IF(AND('[9]Mapa final'!$Y$53="Muy Alta",'[9]Mapa final'!$AA$53="Leve"),CONCATENATE("R8C",'[9]Mapa final'!$O$53),"")</f>
        <v/>
      </c>
      <c r="L13" s="34" t="str">
        <f>IF(AND('[9]Mapa final'!$Y$54="Muy Alta",'[9]Mapa final'!$AA$54="Leve"),CONCATENATE("R8C",'[9]Mapa final'!$O$54),"")</f>
        <v/>
      </c>
      <c r="M13" s="34" t="str">
        <f>IF(AND('[9]Mapa final'!$Y$55="Muy Alta",'[9]Mapa final'!$AA$55="Leve"),CONCATENATE("R8C",'[9]Mapa final'!$O$55),"")</f>
        <v/>
      </c>
      <c r="N13" s="34" t="str">
        <f>IF(AND('[9]Mapa final'!$Y$56="Muy Alta",'[9]Mapa final'!$AA$56="Leve"),CONCATENATE("R8C",'[9]Mapa final'!$O$56),"")</f>
        <v/>
      </c>
      <c r="O13" s="35" t="str">
        <f>IF(AND('[9]Mapa final'!$Y$57="Muy Alta",'[9]Mapa final'!$AA$57="Leve"),CONCATENATE("R8C",'[9]Mapa final'!$O$57),"")</f>
        <v/>
      </c>
      <c r="P13" s="33" t="str">
        <f>IF(AND('[9]Mapa final'!$Y$52="Muy Alta",'[9]Mapa final'!$AA$52="Menor"),CONCATENATE("R8C",'[9]Mapa final'!$O$52),"")</f>
        <v/>
      </c>
      <c r="Q13" s="34" t="str">
        <f>IF(AND('[9]Mapa final'!$Y$53="Muy Alta",'[9]Mapa final'!$AA$53="Menor"),CONCATENATE("R8C",'[9]Mapa final'!$O$53),"")</f>
        <v/>
      </c>
      <c r="R13" s="34" t="str">
        <f>IF(AND('[9]Mapa final'!$Y$54="Muy Alta",'[9]Mapa final'!$AA$54="Menor"),CONCATENATE("R8C",'[9]Mapa final'!$O$54),"")</f>
        <v/>
      </c>
      <c r="S13" s="34" t="str">
        <f>IF(AND('[9]Mapa final'!$Y$55="Muy Alta",'[9]Mapa final'!$AA$55="Menor"),CONCATENATE("R8C",'[9]Mapa final'!$O$55),"")</f>
        <v/>
      </c>
      <c r="T13" s="34" t="str">
        <f>IF(AND('[9]Mapa final'!$Y$56="Muy Alta",'[9]Mapa final'!$AA$56="Menor"),CONCATENATE("R8C",'[9]Mapa final'!$O$56),"")</f>
        <v/>
      </c>
      <c r="U13" s="35" t="str">
        <f>IF(AND('[9]Mapa final'!$Y$57="Muy Alta",'[9]Mapa final'!$AA$57="Menor"),CONCATENATE("R8C",'[9]Mapa final'!$O$57),"")</f>
        <v/>
      </c>
      <c r="V13" s="33" t="str">
        <f>IF(AND('[9]Mapa final'!$Y$52="Muy Alta",'[9]Mapa final'!$AA$52="Moderado"),CONCATENATE("R8C",'[9]Mapa final'!$O$52),"")</f>
        <v/>
      </c>
      <c r="W13" s="34" t="str">
        <f>IF(AND('[9]Mapa final'!$Y$53="Muy Alta",'[9]Mapa final'!$AA$53="Moderado"),CONCATENATE("R8C",'[9]Mapa final'!$O$53),"")</f>
        <v/>
      </c>
      <c r="X13" s="34" t="str">
        <f>IF(AND('[9]Mapa final'!$Y$54="Muy Alta",'[9]Mapa final'!$AA$54="Moderado"),CONCATENATE("R8C",'[9]Mapa final'!$O$54),"")</f>
        <v/>
      </c>
      <c r="Y13" s="34" t="str">
        <f>IF(AND('[9]Mapa final'!$Y$55="Muy Alta",'[9]Mapa final'!$AA$55="Moderado"),CONCATENATE("R8C",'[9]Mapa final'!$O$55),"")</f>
        <v/>
      </c>
      <c r="Z13" s="34" t="str">
        <f>IF(AND('[9]Mapa final'!$Y$56="Muy Alta",'[9]Mapa final'!$AA$56="Moderado"),CONCATENATE("R8C",'[9]Mapa final'!$O$56),"")</f>
        <v/>
      </c>
      <c r="AA13" s="35" t="str">
        <f>IF(AND('[9]Mapa final'!$Y$57="Muy Alta",'[9]Mapa final'!$AA$57="Moderado"),CONCATENATE("R8C",'[9]Mapa final'!$O$57),"")</f>
        <v/>
      </c>
      <c r="AB13" s="33" t="str">
        <f>IF(AND('[9]Mapa final'!$Y$52="Muy Alta",'[9]Mapa final'!$AA$52="Mayor"),CONCATENATE("R8C",'[9]Mapa final'!$O$52),"")</f>
        <v/>
      </c>
      <c r="AC13" s="34" t="str">
        <f>IF(AND('[9]Mapa final'!$Y$53="Muy Alta",'[9]Mapa final'!$AA$53="Mayor"),CONCATENATE("R8C",'[9]Mapa final'!$O$53),"")</f>
        <v/>
      </c>
      <c r="AD13" s="34" t="str">
        <f>IF(AND('[9]Mapa final'!$Y$54="Muy Alta",'[9]Mapa final'!$AA$54="Mayor"),CONCATENATE("R8C",'[9]Mapa final'!$O$54),"")</f>
        <v/>
      </c>
      <c r="AE13" s="34" t="str">
        <f>IF(AND('[9]Mapa final'!$Y$55="Muy Alta",'[9]Mapa final'!$AA$55="Mayor"),CONCATENATE("R8C",'[9]Mapa final'!$O$55),"")</f>
        <v/>
      </c>
      <c r="AF13" s="34" t="str">
        <f>IF(AND('[9]Mapa final'!$Y$56="Muy Alta",'[9]Mapa final'!$AA$56="Mayor"),CONCATENATE("R8C",'[9]Mapa final'!$O$56),"")</f>
        <v/>
      </c>
      <c r="AG13" s="35" t="str">
        <f>IF(AND('[9]Mapa final'!$Y$57="Muy Alta",'[9]Mapa final'!$AA$57="Mayor"),CONCATENATE("R8C",'[9]Mapa final'!$O$57),"")</f>
        <v/>
      </c>
      <c r="AH13" s="36" t="str">
        <f>IF(AND('[9]Mapa final'!$Y$52="Muy Alta",'[9]Mapa final'!$AA$52="Catastrófico"),CONCATENATE("R8C",'[9]Mapa final'!$O$52),"")</f>
        <v/>
      </c>
      <c r="AI13" s="37" t="str">
        <f>IF(AND('[9]Mapa final'!$Y$53="Muy Alta",'[9]Mapa final'!$AA$53="Catastrófico"),CONCATENATE("R8C",'[9]Mapa final'!$O$53),"")</f>
        <v/>
      </c>
      <c r="AJ13" s="37" t="str">
        <f>IF(AND('[9]Mapa final'!$Y$54="Muy Alta",'[9]Mapa final'!$AA$54="Catastrófico"),CONCATENATE("R8C",'[9]Mapa final'!$O$54),"")</f>
        <v/>
      </c>
      <c r="AK13" s="37" t="str">
        <f>IF(AND('[9]Mapa final'!$Y$55="Muy Alta",'[9]Mapa final'!$AA$55="Catastrófico"),CONCATENATE("R8C",'[9]Mapa final'!$O$55),"")</f>
        <v/>
      </c>
      <c r="AL13" s="37" t="str">
        <f>IF(AND('[9]Mapa final'!$Y$56="Muy Alta",'[9]Mapa final'!$AA$56="Catastrófico"),CONCATENATE("R8C",'[9]Mapa final'!$O$56),"")</f>
        <v/>
      </c>
      <c r="AM13" s="38" t="str">
        <f>IF(AND('[9]Mapa final'!$Y$57="Muy Alta",'[9]Mapa final'!$AA$57="Catastrófico"),CONCATENATE("R8C",'[9]Mapa final'!$O$57),"")</f>
        <v/>
      </c>
      <c r="AN13" s="7"/>
      <c r="AO13" s="409"/>
      <c r="AP13" s="410"/>
      <c r="AQ13" s="410"/>
      <c r="AR13" s="410"/>
      <c r="AS13" s="410"/>
      <c r="AT13" s="411"/>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row>
    <row r="14" spans="1:91" ht="12" customHeight="1" x14ac:dyDescent="0.25">
      <c r="A14" s="7"/>
      <c r="B14" s="392"/>
      <c r="C14" s="392"/>
      <c r="D14" s="393"/>
      <c r="E14" s="397"/>
      <c r="F14" s="398"/>
      <c r="G14" s="398"/>
      <c r="H14" s="398"/>
      <c r="I14" s="399"/>
      <c r="J14" s="33" t="str">
        <f>IF(AND('[9]Mapa final'!$Y$58="Muy Alta",'[9]Mapa final'!$AA$58="Leve"),CONCATENATE("R9C",'[9]Mapa final'!$O$58),"")</f>
        <v/>
      </c>
      <c r="K14" s="34" t="str">
        <f>IF(AND('[9]Mapa final'!$Y$59="Muy Alta",'[9]Mapa final'!$AA$59="Leve"),CONCATENATE("R9C",'[9]Mapa final'!$O$59),"")</f>
        <v/>
      </c>
      <c r="L14" s="34" t="str">
        <f>IF(AND('[9]Mapa final'!$Y$60="Muy Alta",'[9]Mapa final'!$AA$60="Leve"),CONCATENATE("R9C",'[9]Mapa final'!$O$60),"")</f>
        <v/>
      </c>
      <c r="M14" s="34" t="str">
        <f>IF(AND('[9]Mapa final'!$Y$61="Muy Alta",'[9]Mapa final'!$AA$61="Leve"),CONCATENATE("R9C",'[9]Mapa final'!$O$61),"")</f>
        <v/>
      </c>
      <c r="N14" s="34" t="str">
        <f>IF(AND('[9]Mapa final'!$Y$62="Muy Alta",'[9]Mapa final'!$AA$62="Leve"),CONCATENATE("R9C",'[9]Mapa final'!$O$62),"")</f>
        <v/>
      </c>
      <c r="O14" s="35" t="str">
        <f>IF(AND('[9]Mapa final'!$Y$63="Muy Alta",'[9]Mapa final'!$AA$63="Leve"),CONCATENATE("R9C",'[9]Mapa final'!$O$63),"")</f>
        <v/>
      </c>
      <c r="P14" s="33" t="str">
        <f>IF(AND('[9]Mapa final'!$Y$58="Muy Alta",'[9]Mapa final'!$AA$58="Menor"),CONCATENATE("R9C",'[9]Mapa final'!$O$58),"")</f>
        <v/>
      </c>
      <c r="Q14" s="34" t="str">
        <f>IF(AND('[9]Mapa final'!$Y$59="Muy Alta",'[9]Mapa final'!$AA$59="Menor"),CONCATENATE("R9C",'[9]Mapa final'!$O$59),"")</f>
        <v/>
      </c>
      <c r="R14" s="34" t="str">
        <f>IF(AND('[9]Mapa final'!$Y$60="Muy Alta",'[9]Mapa final'!$AA$60="Menor"),CONCATENATE("R9C",'[9]Mapa final'!$O$60),"")</f>
        <v/>
      </c>
      <c r="S14" s="34" t="str">
        <f>IF(AND('[9]Mapa final'!$Y$61="Muy Alta",'[9]Mapa final'!$AA$61="Menor"),CONCATENATE("R9C",'[9]Mapa final'!$O$61),"")</f>
        <v/>
      </c>
      <c r="T14" s="34" t="str">
        <f>IF(AND('[9]Mapa final'!$Y$62="Muy Alta",'[9]Mapa final'!$AA$62="Menor"),CONCATENATE("R9C",'[9]Mapa final'!$O$62),"")</f>
        <v/>
      </c>
      <c r="U14" s="35" t="str">
        <f>IF(AND('[9]Mapa final'!$Y$63="Muy Alta",'[9]Mapa final'!$AA$63="Menor"),CONCATENATE("R9C",'[9]Mapa final'!$O$63),"")</f>
        <v/>
      </c>
      <c r="V14" s="33" t="str">
        <f>IF(AND('[9]Mapa final'!$Y$58="Muy Alta",'[9]Mapa final'!$AA$58="Moderado"),CONCATENATE("R9C",'[9]Mapa final'!$O$58),"")</f>
        <v/>
      </c>
      <c r="W14" s="34" t="str">
        <f>IF(AND('[9]Mapa final'!$Y$59="Muy Alta",'[9]Mapa final'!$AA$59="Moderado"),CONCATENATE("R9C",'[9]Mapa final'!$O$59),"")</f>
        <v/>
      </c>
      <c r="X14" s="34" t="str">
        <f>IF(AND('[9]Mapa final'!$Y$60="Muy Alta",'[9]Mapa final'!$AA$60="Moderado"),CONCATENATE("R9C",'[9]Mapa final'!$O$60),"")</f>
        <v/>
      </c>
      <c r="Y14" s="34" t="str">
        <f>IF(AND('[9]Mapa final'!$Y$61="Muy Alta",'[9]Mapa final'!$AA$61="Moderado"),CONCATENATE("R9C",'[9]Mapa final'!$O$61),"")</f>
        <v/>
      </c>
      <c r="Z14" s="34" t="str">
        <f>IF(AND('[9]Mapa final'!$Y$62="Muy Alta",'[9]Mapa final'!$AA$62="Moderado"),CONCATENATE("R9C",'[9]Mapa final'!$O$62),"")</f>
        <v/>
      </c>
      <c r="AA14" s="35" t="str">
        <f>IF(AND('[9]Mapa final'!$Y$63="Muy Alta",'[9]Mapa final'!$AA$63="Moderado"),CONCATENATE("R9C",'[9]Mapa final'!$O$63),"")</f>
        <v/>
      </c>
      <c r="AB14" s="33" t="str">
        <f>IF(AND('[9]Mapa final'!$Y$58="Muy Alta",'[9]Mapa final'!$AA$58="Mayor"),CONCATENATE("R9C",'[9]Mapa final'!$O$58),"")</f>
        <v/>
      </c>
      <c r="AC14" s="34" t="str">
        <f>IF(AND('[9]Mapa final'!$Y$59="Muy Alta",'[9]Mapa final'!$AA$59="Mayor"),CONCATENATE("R9C",'[9]Mapa final'!$O$59),"")</f>
        <v/>
      </c>
      <c r="AD14" s="34" t="str">
        <f>IF(AND('[9]Mapa final'!$Y$60="Muy Alta",'[9]Mapa final'!$AA$60="Mayor"),CONCATENATE("R9C",'[9]Mapa final'!$O$60),"")</f>
        <v/>
      </c>
      <c r="AE14" s="34" t="str">
        <f>IF(AND('[9]Mapa final'!$Y$61="Muy Alta",'[9]Mapa final'!$AA$61="Mayor"),CONCATENATE("R9C",'[9]Mapa final'!$O$61),"")</f>
        <v/>
      </c>
      <c r="AF14" s="34" t="str">
        <f>IF(AND('[9]Mapa final'!$Y$62="Muy Alta",'[9]Mapa final'!$AA$62="Mayor"),CONCATENATE("R9C",'[9]Mapa final'!$O$62),"")</f>
        <v/>
      </c>
      <c r="AG14" s="35" t="str">
        <f>IF(AND('[9]Mapa final'!$Y$63="Muy Alta",'[9]Mapa final'!$AA$63="Mayor"),CONCATENATE("R9C",'[9]Mapa final'!$O$63),"")</f>
        <v/>
      </c>
      <c r="AH14" s="36" t="str">
        <f>IF(AND('[9]Mapa final'!$Y$58="Muy Alta",'[9]Mapa final'!$AA$58="Catastrófico"),CONCATENATE("R9C",'[9]Mapa final'!$O$58),"")</f>
        <v/>
      </c>
      <c r="AI14" s="37" t="str">
        <f>IF(AND('[9]Mapa final'!$Y$59="Muy Alta",'[9]Mapa final'!$AA$59="Catastrófico"),CONCATENATE("R9C",'[9]Mapa final'!$O$59),"")</f>
        <v/>
      </c>
      <c r="AJ14" s="37" t="str">
        <f>IF(AND('[9]Mapa final'!$Y$60="Muy Alta",'[9]Mapa final'!$AA$60="Catastrófico"),CONCATENATE("R9C",'[9]Mapa final'!$O$60),"")</f>
        <v/>
      </c>
      <c r="AK14" s="37" t="str">
        <f>IF(AND('[9]Mapa final'!$Y$61="Muy Alta",'[9]Mapa final'!$AA$61="Catastrófico"),CONCATENATE("R9C",'[9]Mapa final'!$O$61),"")</f>
        <v/>
      </c>
      <c r="AL14" s="37" t="str">
        <f>IF(AND('[9]Mapa final'!$Y$62="Muy Alta",'[9]Mapa final'!$AA$62="Catastrófico"),CONCATENATE("R9C",'[9]Mapa final'!$O$62),"")</f>
        <v/>
      </c>
      <c r="AM14" s="38" t="str">
        <f>IF(AND('[9]Mapa final'!$Y$63="Muy Alta",'[9]Mapa final'!$AA$63="Catastrófico"),CONCATENATE("R9C",'[9]Mapa final'!$O$63),"")</f>
        <v/>
      </c>
      <c r="AN14" s="7"/>
      <c r="AO14" s="409"/>
      <c r="AP14" s="410"/>
      <c r="AQ14" s="410"/>
      <c r="AR14" s="410"/>
      <c r="AS14" s="410"/>
      <c r="AT14" s="411"/>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row>
    <row r="15" spans="1:91" ht="12" customHeight="1" thickBot="1" x14ac:dyDescent="0.3">
      <c r="A15" s="7"/>
      <c r="B15" s="392"/>
      <c r="C15" s="392"/>
      <c r="D15" s="393"/>
      <c r="E15" s="400"/>
      <c r="F15" s="401"/>
      <c r="G15" s="401"/>
      <c r="H15" s="401"/>
      <c r="I15" s="402"/>
      <c r="J15" s="39" t="str">
        <f>IF(AND('[9]Mapa final'!$Y$64="Muy Alta",'[9]Mapa final'!$AA$64="Leve"),CONCATENATE("R10C",'[9]Mapa final'!$O$64),"")</f>
        <v/>
      </c>
      <c r="K15" s="40" t="str">
        <f>IF(AND('[9]Mapa final'!$Y$65="Muy Alta",'[9]Mapa final'!$AA$65="Leve"),CONCATENATE("R10C",'[9]Mapa final'!$O$65),"")</f>
        <v/>
      </c>
      <c r="L15" s="40" t="str">
        <f>IF(AND('[9]Mapa final'!$Y$66="Muy Alta",'[9]Mapa final'!$AA$66="Leve"),CONCATENATE("R10C",'[9]Mapa final'!$O$66),"")</f>
        <v/>
      </c>
      <c r="M15" s="40" t="str">
        <f>IF(AND('[9]Mapa final'!$Y$67="Muy Alta",'[9]Mapa final'!$AA$67="Leve"),CONCATENATE("R10C",'[9]Mapa final'!$O$67),"")</f>
        <v/>
      </c>
      <c r="N15" s="40" t="str">
        <f>IF(AND('[9]Mapa final'!$Y$68="Muy Alta",'[9]Mapa final'!$AA$68="Leve"),CONCATENATE("R10C",'[9]Mapa final'!$O$68),"")</f>
        <v/>
      </c>
      <c r="O15" s="41" t="str">
        <f>IF(AND('[9]Mapa final'!$Y$69="Muy Alta",'[9]Mapa final'!$AA$69="Leve"),CONCATENATE("R10C",'[9]Mapa final'!$O$69),"")</f>
        <v/>
      </c>
      <c r="P15" s="33" t="str">
        <f>IF(AND('[9]Mapa final'!$Y$64="Muy Alta",'[9]Mapa final'!$AA$64="Menor"),CONCATENATE("R10C",'[9]Mapa final'!$O$64),"")</f>
        <v/>
      </c>
      <c r="Q15" s="34" t="str">
        <f>IF(AND('[9]Mapa final'!$Y$65="Muy Alta",'[9]Mapa final'!$AA$65="Menor"),CONCATENATE("R10C",'[9]Mapa final'!$O$65),"")</f>
        <v/>
      </c>
      <c r="R15" s="34" t="str">
        <f>IF(AND('[9]Mapa final'!$Y$66="Muy Alta",'[9]Mapa final'!$AA$66="Menor"),CONCATENATE("R10C",'[9]Mapa final'!$O$66),"")</f>
        <v/>
      </c>
      <c r="S15" s="34" t="str">
        <f>IF(AND('[9]Mapa final'!$Y$67="Muy Alta",'[9]Mapa final'!$AA$67="Menor"),CONCATENATE("R10C",'[9]Mapa final'!$O$67),"")</f>
        <v/>
      </c>
      <c r="T15" s="34" t="str">
        <f>IF(AND('[9]Mapa final'!$Y$68="Muy Alta",'[9]Mapa final'!$AA$68="Menor"),CONCATENATE("R10C",'[9]Mapa final'!$O$68),"")</f>
        <v/>
      </c>
      <c r="U15" s="35" t="str">
        <f>IF(AND('[9]Mapa final'!$Y$69="Muy Alta",'[9]Mapa final'!$AA$69="Menor"),CONCATENATE("R10C",'[9]Mapa final'!$O$69),"")</f>
        <v/>
      </c>
      <c r="V15" s="39" t="str">
        <f>IF(AND('[9]Mapa final'!$Y$64="Muy Alta",'[9]Mapa final'!$AA$64="Moderado"),CONCATENATE("R10C",'[9]Mapa final'!$O$64),"")</f>
        <v/>
      </c>
      <c r="W15" s="40" t="str">
        <f>IF(AND('[9]Mapa final'!$Y$65="Muy Alta",'[9]Mapa final'!$AA$65="Moderado"),CONCATENATE("R10C",'[9]Mapa final'!$O$65),"")</f>
        <v/>
      </c>
      <c r="X15" s="40" t="str">
        <f>IF(AND('[9]Mapa final'!$Y$66="Muy Alta",'[9]Mapa final'!$AA$66="Moderado"),CONCATENATE("R10C",'[9]Mapa final'!$O$66),"")</f>
        <v/>
      </c>
      <c r="Y15" s="40" t="str">
        <f>IF(AND('[9]Mapa final'!$Y$67="Muy Alta",'[9]Mapa final'!$AA$67="Moderado"),CONCATENATE("R10C",'[9]Mapa final'!$O$67),"")</f>
        <v/>
      </c>
      <c r="Z15" s="40" t="str">
        <f>IF(AND('[9]Mapa final'!$Y$68="Muy Alta",'[9]Mapa final'!$AA$68="Moderado"),CONCATENATE("R10C",'[9]Mapa final'!$O$68),"")</f>
        <v/>
      </c>
      <c r="AA15" s="41" t="str">
        <f>IF(AND('[9]Mapa final'!$Y$69="Muy Alta",'[9]Mapa final'!$AA$69="Moderado"),CONCATENATE("R10C",'[9]Mapa final'!$O$69),"")</f>
        <v/>
      </c>
      <c r="AB15" s="33" t="str">
        <f>IF(AND('[9]Mapa final'!$Y$64="Muy Alta",'[9]Mapa final'!$AA$64="Mayor"),CONCATENATE("R10C",'[9]Mapa final'!$O$64),"")</f>
        <v/>
      </c>
      <c r="AC15" s="34" t="str">
        <f>IF(AND('[9]Mapa final'!$Y$65="Muy Alta",'[9]Mapa final'!$AA$65="Mayor"),CONCATENATE("R10C",'[9]Mapa final'!$O$65),"")</f>
        <v/>
      </c>
      <c r="AD15" s="34" t="str">
        <f>IF(AND('[9]Mapa final'!$Y$66="Muy Alta",'[9]Mapa final'!$AA$66="Mayor"),CONCATENATE("R10C",'[9]Mapa final'!$O$66),"")</f>
        <v/>
      </c>
      <c r="AE15" s="34" t="str">
        <f>IF(AND('[9]Mapa final'!$Y$67="Muy Alta",'[9]Mapa final'!$AA$67="Mayor"),CONCATENATE("R10C",'[9]Mapa final'!$O$67),"")</f>
        <v/>
      </c>
      <c r="AF15" s="34" t="str">
        <f>IF(AND('[9]Mapa final'!$Y$68="Muy Alta",'[9]Mapa final'!$AA$68="Mayor"),CONCATENATE("R10C",'[9]Mapa final'!$O$68),"")</f>
        <v/>
      </c>
      <c r="AG15" s="35" t="str">
        <f>IF(AND('[9]Mapa final'!$Y$69="Muy Alta",'[9]Mapa final'!$AA$69="Mayor"),CONCATENATE("R10C",'[9]Mapa final'!$O$69),"")</f>
        <v/>
      </c>
      <c r="AH15" s="42" t="str">
        <f>IF(AND('[9]Mapa final'!$Y$64="Muy Alta",'[9]Mapa final'!$AA$64="Catastrófico"),CONCATENATE("R10C",'[9]Mapa final'!$O$64),"")</f>
        <v/>
      </c>
      <c r="AI15" s="43" t="str">
        <f>IF(AND('[9]Mapa final'!$Y$65="Muy Alta",'[9]Mapa final'!$AA$65="Catastrófico"),CONCATENATE("R10C",'[9]Mapa final'!$O$65),"")</f>
        <v/>
      </c>
      <c r="AJ15" s="43" t="str">
        <f>IF(AND('[9]Mapa final'!$Y$66="Muy Alta",'[9]Mapa final'!$AA$66="Catastrófico"),CONCATENATE("R10C",'[9]Mapa final'!$O$66),"")</f>
        <v/>
      </c>
      <c r="AK15" s="43" t="str">
        <f>IF(AND('[9]Mapa final'!$Y$67="Muy Alta",'[9]Mapa final'!$AA$67="Catastrófico"),CONCATENATE("R10C",'[9]Mapa final'!$O$67),"")</f>
        <v/>
      </c>
      <c r="AL15" s="43" t="str">
        <f>IF(AND('[9]Mapa final'!$Y$68="Muy Alta",'[9]Mapa final'!$AA$68="Catastrófico"),CONCATENATE("R10C",'[9]Mapa final'!$O$68),"")</f>
        <v/>
      </c>
      <c r="AM15" s="44" t="str">
        <f>IF(AND('[9]Mapa final'!$Y$69="Muy Alta",'[9]Mapa final'!$AA$69="Catastrófico"),CONCATENATE("R10C",'[9]Mapa final'!$O$69),"")</f>
        <v/>
      </c>
      <c r="AN15" s="7"/>
      <c r="AO15" s="412"/>
      <c r="AP15" s="413"/>
      <c r="AQ15" s="413"/>
      <c r="AR15" s="413"/>
      <c r="AS15" s="413"/>
      <c r="AT15" s="414"/>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row>
    <row r="16" spans="1:91" ht="12" customHeight="1" x14ac:dyDescent="0.25">
      <c r="A16" s="7"/>
      <c r="B16" s="392"/>
      <c r="C16" s="392"/>
      <c r="D16" s="393"/>
      <c r="E16" s="394" t="s">
        <v>142</v>
      </c>
      <c r="F16" s="395"/>
      <c r="G16" s="395"/>
      <c r="H16" s="395"/>
      <c r="I16" s="395"/>
      <c r="J16" s="45" t="str">
        <f>IF(AND('[9]Mapa final'!$Y$10="Alta",'[9]Mapa final'!$AA$10="Leve"),CONCATENATE("R1C",'[9]Mapa final'!$O$10),"")</f>
        <v/>
      </c>
      <c r="K16" s="46" t="str">
        <f>IF(AND('[9]Mapa final'!$Y$11="Alta",'[9]Mapa final'!$AA$11="Leve"),CONCATENATE("R1C",'[9]Mapa final'!$O$11),"")</f>
        <v/>
      </c>
      <c r="L16" s="46" t="str">
        <f>IF(AND('[9]Mapa final'!$Y$12="Alta",'[9]Mapa final'!$AA$12="Leve"),CONCATENATE("R1C",'[9]Mapa final'!$O$12),"")</f>
        <v/>
      </c>
      <c r="M16" s="46" t="str">
        <f>IF(AND('[9]Mapa final'!$Y$13="Alta",'[9]Mapa final'!$AA$13="Leve"),CONCATENATE("R1C",'[9]Mapa final'!$O$13),"")</f>
        <v/>
      </c>
      <c r="N16" s="46" t="str">
        <f>IF(AND('[9]Mapa final'!$Y$14="Alta",'[9]Mapa final'!$AA$14="Leve"),CONCATENATE("R1C",'[9]Mapa final'!$O$14),"")</f>
        <v/>
      </c>
      <c r="O16" s="47" t="str">
        <f>IF(AND('[9]Mapa final'!$Y$15="Alta",'[9]Mapa final'!$AA$15="Leve"),CONCATENATE("R1C",'[9]Mapa final'!$O$15),"")</f>
        <v/>
      </c>
      <c r="P16" s="45" t="str">
        <f>IF(AND('[9]Mapa final'!$Y$10="Alta",'[9]Mapa final'!$AA$10="Menor"),CONCATENATE("R1C",'[9]Mapa final'!$O$10),"")</f>
        <v/>
      </c>
      <c r="Q16" s="46" t="str">
        <f>IF(AND('[9]Mapa final'!$Y$11="Alta",'[9]Mapa final'!$AA$11="Menor"),CONCATENATE("R1C",'[9]Mapa final'!$O$11),"")</f>
        <v/>
      </c>
      <c r="R16" s="46" t="str">
        <f>IF(AND('[9]Mapa final'!$Y$12="Alta",'[9]Mapa final'!$AA$12="Menor"),CONCATENATE("R1C",'[9]Mapa final'!$O$12),"")</f>
        <v/>
      </c>
      <c r="S16" s="46" t="str">
        <f>IF(AND('[9]Mapa final'!$Y$13="Alta",'[9]Mapa final'!$AA$13="Menor"),CONCATENATE("R1C",'[9]Mapa final'!$O$13),"")</f>
        <v/>
      </c>
      <c r="T16" s="46" t="str">
        <f>IF(AND('[9]Mapa final'!$Y$14="Alta",'[9]Mapa final'!$AA$14="Menor"),CONCATENATE("R1C",'[9]Mapa final'!$O$14),"")</f>
        <v/>
      </c>
      <c r="U16" s="47" t="str">
        <f>IF(AND('[9]Mapa final'!$Y$15="Alta",'[9]Mapa final'!$AA$15="Menor"),CONCATENATE("R1C",'[9]Mapa final'!$O$15),"")</f>
        <v/>
      </c>
      <c r="V16" s="27" t="str">
        <f>IF(AND('[9]Mapa final'!$Y$10="Alta",'[9]Mapa final'!$AA$10="Moderado"),CONCATENATE("R1C",'[9]Mapa final'!$O$10),"")</f>
        <v/>
      </c>
      <c r="W16" s="28" t="str">
        <f>IF(AND('[9]Mapa final'!$Y$11="Alta",'[9]Mapa final'!$AA$11="Moderado"),CONCATENATE("R1C",'[9]Mapa final'!$O$11),"")</f>
        <v/>
      </c>
      <c r="X16" s="28" t="str">
        <f>IF(AND('[9]Mapa final'!$Y$12="Alta",'[9]Mapa final'!$AA$12="Moderado"),CONCATENATE("R1C",'[9]Mapa final'!$O$12),"")</f>
        <v/>
      </c>
      <c r="Y16" s="28" t="str">
        <f>IF(AND('[9]Mapa final'!$Y$13="Alta",'[9]Mapa final'!$AA$13="Moderado"),CONCATENATE("R1C",'[9]Mapa final'!$O$13),"")</f>
        <v/>
      </c>
      <c r="Z16" s="28" t="str">
        <f>IF(AND('[9]Mapa final'!$Y$14="Alta",'[9]Mapa final'!$AA$14="Moderado"),CONCATENATE("R1C",'[9]Mapa final'!$O$14),"")</f>
        <v/>
      </c>
      <c r="AA16" s="29" t="str">
        <f>IF(AND('[9]Mapa final'!$Y$15="Alta",'[9]Mapa final'!$AA$15="Moderado"),CONCATENATE("R1C",'[9]Mapa final'!$O$15),"")</f>
        <v/>
      </c>
      <c r="AB16" s="27" t="str">
        <f>IF(AND('[9]Mapa final'!$Y$10="Alta",'[9]Mapa final'!$AA$10="Mayor"),CONCATENATE("R1C",'[9]Mapa final'!$O$10),"")</f>
        <v/>
      </c>
      <c r="AC16" s="28" t="str">
        <f>IF(AND('[9]Mapa final'!$Y$11="Alta",'[9]Mapa final'!$AA$11="Mayor"),CONCATENATE("R1C",'[9]Mapa final'!$O$11),"")</f>
        <v/>
      </c>
      <c r="AD16" s="28" t="str">
        <f>IF(AND('[9]Mapa final'!$Y$12="Alta",'[9]Mapa final'!$AA$12="Mayor"),CONCATENATE("R1C",'[9]Mapa final'!$O$12),"")</f>
        <v/>
      </c>
      <c r="AE16" s="28" t="str">
        <f>IF(AND('[9]Mapa final'!$Y$13="Alta",'[9]Mapa final'!$AA$13="Mayor"),CONCATENATE("R1C",'[9]Mapa final'!$O$13),"")</f>
        <v/>
      </c>
      <c r="AF16" s="28" t="str">
        <f>IF(AND('[9]Mapa final'!$Y$14="Alta",'[9]Mapa final'!$AA$14="Mayor"),CONCATENATE("R1C",'[9]Mapa final'!$O$14),"")</f>
        <v/>
      </c>
      <c r="AG16" s="29" t="str">
        <f>IF(AND('[9]Mapa final'!$Y$15="Alta",'[9]Mapa final'!$AA$15="Mayor"),CONCATENATE("R1C",'[9]Mapa final'!$O$15),"")</f>
        <v/>
      </c>
      <c r="AH16" s="30" t="str">
        <f>IF(AND('[9]Mapa final'!$Y$10="Alta",'[9]Mapa final'!$AA$10="Catastrófico"),CONCATENATE("R1C",'[9]Mapa final'!$O$10),"")</f>
        <v/>
      </c>
      <c r="AI16" s="31" t="str">
        <f>IF(AND('[9]Mapa final'!$Y$11="Alta",'[9]Mapa final'!$AA$11="Catastrófico"),CONCATENATE("R1C",'[9]Mapa final'!$O$11),"")</f>
        <v/>
      </c>
      <c r="AJ16" s="31" t="str">
        <f>IF(AND('[9]Mapa final'!$Y$12="Alta",'[9]Mapa final'!$AA$12="Catastrófico"),CONCATENATE("R1C",'[9]Mapa final'!$O$12),"")</f>
        <v/>
      </c>
      <c r="AK16" s="31" t="str">
        <f>IF(AND('[9]Mapa final'!$Y$13="Alta",'[9]Mapa final'!$AA$13="Catastrófico"),CONCATENATE("R1C",'[9]Mapa final'!$O$13),"")</f>
        <v/>
      </c>
      <c r="AL16" s="31" t="str">
        <f>IF(AND('[9]Mapa final'!$Y$14="Alta",'[9]Mapa final'!$AA$14="Catastrófico"),CONCATENATE("R1C",'[9]Mapa final'!$O$14),"")</f>
        <v/>
      </c>
      <c r="AM16" s="32" t="str">
        <f>IF(AND('[9]Mapa final'!$Y$15="Alta",'[9]Mapa final'!$AA$15="Catastrófico"),CONCATENATE("R1C",'[9]Mapa final'!$O$15),"")</f>
        <v/>
      </c>
      <c r="AN16" s="7"/>
      <c r="AO16" s="416" t="s">
        <v>53</v>
      </c>
      <c r="AP16" s="417"/>
      <c r="AQ16" s="417"/>
      <c r="AR16" s="417"/>
      <c r="AS16" s="417"/>
      <c r="AT16" s="418"/>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row>
    <row r="17" spans="1:76" ht="12" customHeight="1" x14ac:dyDescent="0.25">
      <c r="A17" s="7"/>
      <c r="B17" s="392"/>
      <c r="C17" s="392"/>
      <c r="D17" s="393"/>
      <c r="E17" s="415"/>
      <c r="F17" s="398"/>
      <c r="G17" s="398"/>
      <c r="H17" s="398"/>
      <c r="I17" s="398"/>
      <c r="J17" s="48" t="str">
        <f>IF(AND('[9]Mapa final'!$Y$16="Alta",'[9]Mapa final'!$AA$16="Leve"),CONCATENATE("R2C",'[9]Mapa final'!$O$16),"")</f>
        <v/>
      </c>
      <c r="K17" s="49" t="str">
        <f>IF(AND('[9]Mapa final'!$Y$17="Alta",'[9]Mapa final'!$AA$17="Leve"),CONCATENATE("R2C",'[9]Mapa final'!$O$17),"")</f>
        <v/>
      </c>
      <c r="L17" s="49" t="str">
        <f>IF(AND('[9]Mapa final'!$Y$18="Alta",'[9]Mapa final'!$AA$18="Leve"),CONCATENATE("R2C",'[9]Mapa final'!$O$18),"")</f>
        <v/>
      </c>
      <c r="M17" s="49" t="str">
        <f>IF(AND('[9]Mapa final'!$Y$19="Alta",'[9]Mapa final'!$AA$19="Leve"),CONCATENATE("R2C",'[9]Mapa final'!$O$19),"")</f>
        <v/>
      </c>
      <c r="N17" s="49" t="str">
        <f>IF(AND('[9]Mapa final'!$Y$20="Alta",'[9]Mapa final'!$AA$20="Leve"),CONCATENATE("R2C",'[9]Mapa final'!$O$20),"")</f>
        <v/>
      </c>
      <c r="O17" s="50" t="str">
        <f>IF(AND('[9]Mapa final'!$Y$21="Alta",'[9]Mapa final'!$AA$21="Leve"),CONCATENATE("R2C",'[9]Mapa final'!$O$21),"")</f>
        <v/>
      </c>
      <c r="P17" s="48" t="str">
        <f>IF(AND('[9]Mapa final'!$Y$16="Alta",'[9]Mapa final'!$AA$16="Menor"),CONCATENATE("R2C",'[9]Mapa final'!$O$16),"")</f>
        <v/>
      </c>
      <c r="Q17" s="49" t="str">
        <f>IF(AND('[9]Mapa final'!$Y$17="Alta",'[9]Mapa final'!$AA$17="Menor"),CONCATENATE("R2C",'[9]Mapa final'!$O$17),"")</f>
        <v/>
      </c>
      <c r="R17" s="49" t="str">
        <f>IF(AND('[9]Mapa final'!$Y$18="Alta",'[9]Mapa final'!$AA$18="Menor"),CONCATENATE("R2C",'[9]Mapa final'!$O$18),"")</f>
        <v/>
      </c>
      <c r="S17" s="49" t="str">
        <f>IF(AND('[9]Mapa final'!$Y$19="Alta",'[9]Mapa final'!$AA$19="Menor"),CONCATENATE("R2C",'[9]Mapa final'!$O$19),"")</f>
        <v/>
      </c>
      <c r="T17" s="49" t="str">
        <f>IF(AND('[9]Mapa final'!$Y$20="Alta",'[9]Mapa final'!$AA$20="Menor"),CONCATENATE("R2C",'[9]Mapa final'!$O$20),"")</f>
        <v/>
      </c>
      <c r="U17" s="50" t="str">
        <f>IF(AND('[9]Mapa final'!$Y$21="Alta",'[9]Mapa final'!$AA$21="Menor"),CONCATENATE("R2C",'[9]Mapa final'!$O$21),"")</f>
        <v/>
      </c>
      <c r="V17" s="33" t="str">
        <f>IF(AND('[9]Mapa final'!$Y$16="Alta",'[9]Mapa final'!$AA$16="Moderado"),CONCATENATE("R2C",'[9]Mapa final'!$O$16),"")</f>
        <v/>
      </c>
      <c r="W17" s="34" t="str">
        <f>IF(AND('[9]Mapa final'!$Y$17="Alta",'[9]Mapa final'!$AA$17="Moderado"),CONCATENATE("R2C",'[9]Mapa final'!$O$17),"")</f>
        <v/>
      </c>
      <c r="X17" s="34" t="str">
        <f>IF(AND('[9]Mapa final'!$Y$18="Alta",'[9]Mapa final'!$AA$18="Moderado"),CONCATENATE("R2C",'[9]Mapa final'!$O$18),"")</f>
        <v/>
      </c>
      <c r="Y17" s="34" t="str">
        <f>IF(AND('[9]Mapa final'!$Y$19="Alta",'[9]Mapa final'!$AA$19="Moderado"),CONCATENATE("R2C",'[9]Mapa final'!$O$19),"")</f>
        <v/>
      </c>
      <c r="Z17" s="34" t="str">
        <f>IF(AND('[9]Mapa final'!$Y$20="Alta",'[9]Mapa final'!$AA$20="Moderado"),CONCATENATE("R2C",'[9]Mapa final'!$O$20),"")</f>
        <v/>
      </c>
      <c r="AA17" s="35" t="str">
        <f>IF(AND('[9]Mapa final'!$Y$21="Alta",'[9]Mapa final'!$AA$21="Moderado"),CONCATENATE("R2C",'[9]Mapa final'!$O$21),"")</f>
        <v/>
      </c>
      <c r="AB17" s="33" t="str">
        <f>IF(AND('[9]Mapa final'!$Y$16="Alta",'[9]Mapa final'!$AA$16="Mayor"),CONCATENATE("R2C",'[9]Mapa final'!$O$16),"")</f>
        <v/>
      </c>
      <c r="AC17" s="34" t="str">
        <f>IF(AND('[9]Mapa final'!$Y$17="Alta",'[9]Mapa final'!$AA$17="Mayor"),CONCATENATE("R2C",'[9]Mapa final'!$O$17),"")</f>
        <v/>
      </c>
      <c r="AD17" s="34" t="str">
        <f>IF(AND('[9]Mapa final'!$Y$18="Alta",'[9]Mapa final'!$AA$18="Mayor"),CONCATENATE("R2C",'[9]Mapa final'!$O$18),"")</f>
        <v/>
      </c>
      <c r="AE17" s="34" t="str">
        <f>IF(AND('[9]Mapa final'!$Y$19="Alta",'[9]Mapa final'!$AA$19="Mayor"),CONCATENATE("R2C",'[9]Mapa final'!$O$19),"")</f>
        <v/>
      </c>
      <c r="AF17" s="34" t="str">
        <f>IF(AND('[9]Mapa final'!$Y$20="Alta",'[9]Mapa final'!$AA$20="Mayor"),CONCATENATE("R2C",'[9]Mapa final'!$O$20),"")</f>
        <v/>
      </c>
      <c r="AG17" s="35" t="str">
        <f>IF(AND('[9]Mapa final'!$Y$21="Alta",'[9]Mapa final'!$AA$21="Mayor"),CONCATENATE("R2C",'[9]Mapa final'!$O$21),"")</f>
        <v/>
      </c>
      <c r="AH17" s="36" t="str">
        <f>IF(AND('[9]Mapa final'!$Y$16="Alta",'[9]Mapa final'!$AA$16="Catastrófico"),CONCATENATE("R2C",'[9]Mapa final'!$O$16),"")</f>
        <v/>
      </c>
      <c r="AI17" s="37" t="str">
        <f>IF(AND('[9]Mapa final'!$Y$17="Alta",'[9]Mapa final'!$AA$17="Catastrófico"),CONCATENATE("R2C",'[9]Mapa final'!$O$17),"")</f>
        <v/>
      </c>
      <c r="AJ17" s="37" t="str">
        <f>IF(AND('[9]Mapa final'!$Y$18="Alta",'[9]Mapa final'!$AA$18="Catastrófico"),CONCATENATE("R2C",'[9]Mapa final'!$O$18),"")</f>
        <v/>
      </c>
      <c r="AK17" s="37" t="str">
        <f>IF(AND('[9]Mapa final'!$Y$19="Alta",'[9]Mapa final'!$AA$19="Catastrófico"),CONCATENATE("R2C",'[9]Mapa final'!$O$19),"")</f>
        <v/>
      </c>
      <c r="AL17" s="37" t="str">
        <f>IF(AND('[9]Mapa final'!$Y$20="Alta",'[9]Mapa final'!$AA$20="Catastrófico"),CONCATENATE("R2C",'[9]Mapa final'!$O$20),"")</f>
        <v/>
      </c>
      <c r="AM17" s="38" t="str">
        <f>IF(AND('[9]Mapa final'!$Y$21="Alta",'[9]Mapa final'!$AA$21="Catastrófico"),CONCATENATE("R2C",'[9]Mapa final'!$O$21),"")</f>
        <v/>
      </c>
      <c r="AN17" s="7"/>
      <c r="AO17" s="419"/>
      <c r="AP17" s="420"/>
      <c r="AQ17" s="420"/>
      <c r="AR17" s="420"/>
      <c r="AS17" s="420"/>
      <c r="AT17" s="421"/>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row>
    <row r="18" spans="1:76" ht="12" customHeight="1" x14ac:dyDescent="0.25">
      <c r="A18" s="7"/>
      <c r="B18" s="392"/>
      <c r="C18" s="392"/>
      <c r="D18" s="393"/>
      <c r="E18" s="397"/>
      <c r="F18" s="398"/>
      <c r="G18" s="398"/>
      <c r="H18" s="398"/>
      <c r="I18" s="398"/>
      <c r="J18" s="48" t="str">
        <f>IF(AND('[9]Mapa final'!$Y$22="Alta",'[9]Mapa final'!$AA$22="Leve"),CONCATENATE("R3C",'[9]Mapa final'!$O$22),"")</f>
        <v/>
      </c>
      <c r="K18" s="49" t="str">
        <f>IF(AND('[9]Mapa final'!$Y$23="Alta",'[9]Mapa final'!$AA$23="Leve"),CONCATENATE("R3C",'[9]Mapa final'!$O$23),"")</f>
        <v/>
      </c>
      <c r="L18" s="49" t="str">
        <f>IF(AND('[9]Mapa final'!$Y$24="Alta",'[9]Mapa final'!$AA$24="Leve"),CONCATENATE("R3C",'[9]Mapa final'!$O$24),"")</f>
        <v/>
      </c>
      <c r="M18" s="49" t="str">
        <f>IF(AND('[9]Mapa final'!$Y$25="Alta",'[9]Mapa final'!$AA$25="Leve"),CONCATENATE("R3C",'[9]Mapa final'!$O$25),"")</f>
        <v/>
      </c>
      <c r="N18" s="49" t="str">
        <f>IF(AND('[9]Mapa final'!$Y$26="Alta",'[9]Mapa final'!$AA$26="Leve"),CONCATENATE("R3C",'[9]Mapa final'!$O$26),"")</f>
        <v/>
      </c>
      <c r="O18" s="50" t="str">
        <f>IF(AND('[9]Mapa final'!$Y$27="Alta",'[9]Mapa final'!$AA$27="Leve"),CONCATENATE("R3C",'[9]Mapa final'!$O$27),"")</f>
        <v/>
      </c>
      <c r="P18" s="48" t="str">
        <f>IF(AND('[9]Mapa final'!$Y$22="Alta",'[9]Mapa final'!$AA$22="Menor"),CONCATENATE("R3C",'[9]Mapa final'!$O$22),"")</f>
        <v/>
      </c>
      <c r="Q18" s="49" t="str">
        <f>IF(AND('[9]Mapa final'!$Y$23="Alta",'[9]Mapa final'!$AA$23="Menor"),CONCATENATE("R3C",'[9]Mapa final'!$O$23),"")</f>
        <v/>
      </c>
      <c r="R18" s="49" t="str">
        <f>IF(AND('[9]Mapa final'!$Y$24="Alta",'[9]Mapa final'!$AA$24="Menor"),CONCATENATE("R3C",'[9]Mapa final'!$O$24),"")</f>
        <v/>
      </c>
      <c r="S18" s="49" t="str">
        <f>IF(AND('[9]Mapa final'!$Y$25="Alta",'[9]Mapa final'!$AA$25="Menor"),CONCATENATE("R3C",'[9]Mapa final'!$O$25),"")</f>
        <v/>
      </c>
      <c r="T18" s="49" t="str">
        <f>IF(AND('[9]Mapa final'!$Y$26="Alta",'[9]Mapa final'!$AA$26="Menor"),CONCATENATE("R3C",'[9]Mapa final'!$O$26),"")</f>
        <v/>
      </c>
      <c r="U18" s="50" t="str">
        <f>IF(AND('[9]Mapa final'!$Y$27="Alta",'[9]Mapa final'!$AA$27="Menor"),CONCATENATE("R3C",'[9]Mapa final'!$O$27),"")</f>
        <v/>
      </c>
      <c r="V18" s="33" t="str">
        <f>IF(AND('[9]Mapa final'!$Y$22="Alta",'[9]Mapa final'!$AA$22="Moderado"),CONCATENATE("R3C",'[9]Mapa final'!$O$22),"")</f>
        <v/>
      </c>
      <c r="W18" s="34" t="str">
        <f>IF(AND('[9]Mapa final'!$Y$23="Alta",'[9]Mapa final'!$AA$23="Moderado"),CONCATENATE("R3C",'[9]Mapa final'!$O$23),"")</f>
        <v/>
      </c>
      <c r="X18" s="34" t="str">
        <f>IF(AND('[9]Mapa final'!$Y$24="Alta",'[9]Mapa final'!$AA$24="Moderado"),CONCATENATE("R3C",'[9]Mapa final'!$O$24),"")</f>
        <v/>
      </c>
      <c r="Y18" s="34" t="str">
        <f>IF(AND('[9]Mapa final'!$Y$25="Alta",'[9]Mapa final'!$AA$25="Moderado"),CONCATENATE("R3C",'[9]Mapa final'!$O$25),"")</f>
        <v/>
      </c>
      <c r="Z18" s="34" t="str">
        <f>IF(AND('[9]Mapa final'!$Y$26="Alta",'[9]Mapa final'!$AA$26="Moderado"),CONCATENATE("R3C",'[9]Mapa final'!$O$26),"")</f>
        <v/>
      </c>
      <c r="AA18" s="35" t="str">
        <f>IF(AND('[9]Mapa final'!$Y$27="Alta",'[9]Mapa final'!$AA$27="Moderado"),CONCATENATE("R3C",'[9]Mapa final'!$O$27),"")</f>
        <v/>
      </c>
      <c r="AB18" s="33" t="str">
        <f>IF(AND('[9]Mapa final'!$Y$22="Alta",'[9]Mapa final'!$AA$22="Mayor"),CONCATENATE("R3C",'[9]Mapa final'!$O$22),"")</f>
        <v/>
      </c>
      <c r="AC18" s="34" t="str">
        <f>IF(AND('[9]Mapa final'!$Y$23="Alta",'[9]Mapa final'!$AA$23="Mayor"),CONCATENATE("R3C",'[9]Mapa final'!$O$23),"")</f>
        <v/>
      </c>
      <c r="AD18" s="34" t="str">
        <f>IF(AND('[9]Mapa final'!$Y$24="Alta",'[9]Mapa final'!$AA$24="Mayor"),CONCATENATE("R3C",'[9]Mapa final'!$O$24),"")</f>
        <v/>
      </c>
      <c r="AE18" s="34" t="str">
        <f>IF(AND('[9]Mapa final'!$Y$25="Alta",'[9]Mapa final'!$AA$25="Mayor"),CONCATENATE("R3C",'[9]Mapa final'!$O$25),"")</f>
        <v/>
      </c>
      <c r="AF18" s="34" t="str">
        <f>IF(AND('[9]Mapa final'!$Y$26="Alta",'[9]Mapa final'!$AA$26="Mayor"),CONCATENATE("R3C",'[9]Mapa final'!$O$26),"")</f>
        <v/>
      </c>
      <c r="AG18" s="35" t="str">
        <f>IF(AND('[9]Mapa final'!$Y$27="Alta",'[9]Mapa final'!$AA$27="Mayor"),CONCATENATE("R3C",'[9]Mapa final'!$O$27),"")</f>
        <v/>
      </c>
      <c r="AH18" s="36" t="str">
        <f>IF(AND('[9]Mapa final'!$Y$22="Alta",'[9]Mapa final'!$AA$22="Catastrófico"),CONCATENATE("R3C",'[9]Mapa final'!$O$22),"")</f>
        <v/>
      </c>
      <c r="AI18" s="37" t="str">
        <f>IF(AND('[9]Mapa final'!$Y$23="Alta",'[9]Mapa final'!$AA$23="Catastrófico"),CONCATENATE("R3C",'[9]Mapa final'!$O$23),"")</f>
        <v/>
      </c>
      <c r="AJ18" s="37" t="str">
        <f>IF(AND('[9]Mapa final'!$Y$24="Alta",'[9]Mapa final'!$AA$24="Catastrófico"),CONCATENATE("R3C",'[9]Mapa final'!$O$24),"")</f>
        <v/>
      </c>
      <c r="AK18" s="37" t="str">
        <f>IF(AND('[9]Mapa final'!$Y$25="Alta",'[9]Mapa final'!$AA$25="Catastrófico"),CONCATENATE("R3C",'[9]Mapa final'!$O$25),"")</f>
        <v/>
      </c>
      <c r="AL18" s="37" t="str">
        <f>IF(AND('[9]Mapa final'!$Y$26="Alta",'[9]Mapa final'!$AA$26="Catastrófico"),CONCATENATE("R3C",'[9]Mapa final'!$O$26),"")</f>
        <v/>
      </c>
      <c r="AM18" s="38" t="str">
        <f>IF(AND('[9]Mapa final'!$Y$27="Alta",'[9]Mapa final'!$AA$27="Catastrófico"),CONCATENATE("R3C",'[9]Mapa final'!$O$27),"")</f>
        <v/>
      </c>
      <c r="AN18" s="7"/>
      <c r="AO18" s="419"/>
      <c r="AP18" s="420"/>
      <c r="AQ18" s="420"/>
      <c r="AR18" s="420"/>
      <c r="AS18" s="420"/>
      <c r="AT18" s="421"/>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row>
    <row r="19" spans="1:76" ht="12" customHeight="1" x14ac:dyDescent="0.25">
      <c r="A19" s="7"/>
      <c r="B19" s="392"/>
      <c r="C19" s="392"/>
      <c r="D19" s="393"/>
      <c r="E19" s="397"/>
      <c r="F19" s="398"/>
      <c r="G19" s="398"/>
      <c r="H19" s="398"/>
      <c r="I19" s="398"/>
      <c r="J19" s="48" t="str">
        <f>IF(AND('[9]Mapa final'!$Y$28="Alta",'[9]Mapa final'!$AA$28="Leve"),CONCATENATE("R4C",'[9]Mapa final'!$O$28),"")</f>
        <v/>
      </c>
      <c r="K19" s="49" t="str">
        <f>IF(AND('[9]Mapa final'!$Y$29="Alta",'[9]Mapa final'!$AA$29="Leve"),CONCATENATE("R4C",'[9]Mapa final'!$O$29),"")</f>
        <v/>
      </c>
      <c r="L19" s="49" t="str">
        <f>IF(AND('[9]Mapa final'!$Y$30="Alta",'[9]Mapa final'!$AA$30="Leve"),CONCATENATE("R4C",'[9]Mapa final'!$O$30),"")</f>
        <v/>
      </c>
      <c r="M19" s="49" t="str">
        <f>IF(AND('[9]Mapa final'!$Y$31="Alta",'[9]Mapa final'!$AA$31="Leve"),CONCATENATE("R4C",'[9]Mapa final'!$O$31),"")</f>
        <v/>
      </c>
      <c r="N19" s="49" t="str">
        <f>IF(AND('[9]Mapa final'!$Y$32="Alta",'[9]Mapa final'!$AA$32="Leve"),CONCATENATE("R4C",'[9]Mapa final'!$O$32),"")</f>
        <v/>
      </c>
      <c r="O19" s="50" t="str">
        <f>IF(AND('[9]Mapa final'!$Y$33="Alta",'[9]Mapa final'!$AA$33="Leve"),CONCATENATE("R4C",'[9]Mapa final'!$O$33),"")</f>
        <v/>
      </c>
      <c r="P19" s="48" t="str">
        <f>IF(AND('[9]Mapa final'!$Y$28="Alta",'[9]Mapa final'!$AA$28="Menor"),CONCATENATE("R4C",'[9]Mapa final'!$O$28),"")</f>
        <v/>
      </c>
      <c r="Q19" s="49" t="str">
        <f>IF(AND('[9]Mapa final'!$Y$29="Alta",'[9]Mapa final'!$AA$29="Menor"),CONCATENATE("R4C",'[9]Mapa final'!$O$29),"")</f>
        <v/>
      </c>
      <c r="R19" s="49" t="str">
        <f>IF(AND('[9]Mapa final'!$Y$30="Alta",'[9]Mapa final'!$AA$30="Menor"),CONCATENATE("R4C",'[9]Mapa final'!$O$30),"")</f>
        <v/>
      </c>
      <c r="S19" s="49" t="str">
        <f>IF(AND('[9]Mapa final'!$Y$31="Alta",'[9]Mapa final'!$AA$31="Menor"),CONCATENATE("R4C",'[9]Mapa final'!$O$31),"")</f>
        <v/>
      </c>
      <c r="T19" s="49" t="str">
        <f>IF(AND('[9]Mapa final'!$Y$32="Alta",'[9]Mapa final'!$AA$32="Menor"),CONCATENATE("R4C",'[9]Mapa final'!$O$32),"")</f>
        <v/>
      </c>
      <c r="U19" s="50" t="str">
        <f>IF(AND('[9]Mapa final'!$Y$33="Alta",'[9]Mapa final'!$AA$33="Menor"),CONCATENATE("R4C",'[9]Mapa final'!$O$33),"")</f>
        <v/>
      </c>
      <c r="V19" s="33" t="str">
        <f>IF(AND('[9]Mapa final'!$Y$28="Alta",'[9]Mapa final'!$AA$28="Moderado"),CONCATENATE("R4C",'[9]Mapa final'!$O$28),"")</f>
        <v/>
      </c>
      <c r="W19" s="34" t="str">
        <f>IF(AND('[9]Mapa final'!$Y$29="Alta",'[9]Mapa final'!$AA$29="Moderado"),CONCATENATE("R4C",'[9]Mapa final'!$O$29),"")</f>
        <v/>
      </c>
      <c r="X19" s="34" t="str">
        <f>IF(AND('[9]Mapa final'!$Y$30="Alta",'[9]Mapa final'!$AA$30="Moderado"),CONCATENATE("R4C",'[9]Mapa final'!$O$30),"")</f>
        <v/>
      </c>
      <c r="Y19" s="34" t="str">
        <f>IF(AND('[9]Mapa final'!$Y$31="Alta",'[9]Mapa final'!$AA$31="Moderado"),CONCATENATE("R4C",'[9]Mapa final'!$O$31),"")</f>
        <v/>
      </c>
      <c r="Z19" s="34" t="str">
        <f>IF(AND('[9]Mapa final'!$Y$32="Alta",'[9]Mapa final'!$AA$32="Moderado"),CONCATENATE("R4C",'[9]Mapa final'!$O$32),"")</f>
        <v/>
      </c>
      <c r="AA19" s="35" t="str">
        <f>IF(AND('[9]Mapa final'!$Y$33="Alta",'[9]Mapa final'!$AA$33="Moderado"),CONCATENATE("R4C",'[9]Mapa final'!$O$33),"")</f>
        <v/>
      </c>
      <c r="AB19" s="33" t="str">
        <f>IF(AND('[9]Mapa final'!$Y$28="Alta",'[9]Mapa final'!$AA$28="Mayor"),CONCATENATE("R4C",'[9]Mapa final'!$O$28),"")</f>
        <v/>
      </c>
      <c r="AC19" s="34" t="str">
        <f>IF(AND('[9]Mapa final'!$Y$29="Alta",'[9]Mapa final'!$AA$29="Mayor"),CONCATENATE("R4C",'[9]Mapa final'!$O$29),"")</f>
        <v/>
      </c>
      <c r="AD19" s="34" t="str">
        <f>IF(AND('[9]Mapa final'!$Y$30="Alta",'[9]Mapa final'!$AA$30="Mayor"),CONCATENATE("R4C",'[9]Mapa final'!$O$30),"")</f>
        <v/>
      </c>
      <c r="AE19" s="34" t="str">
        <f>IF(AND('[9]Mapa final'!$Y$31="Alta",'[9]Mapa final'!$AA$31="Mayor"),CONCATENATE("R4C",'[9]Mapa final'!$O$31),"")</f>
        <v/>
      </c>
      <c r="AF19" s="34" t="str">
        <f>IF(AND('[9]Mapa final'!$Y$32="Alta",'[9]Mapa final'!$AA$32="Mayor"),CONCATENATE("R4C",'[9]Mapa final'!$O$32),"")</f>
        <v/>
      </c>
      <c r="AG19" s="35" t="str">
        <f>IF(AND('[9]Mapa final'!$Y$33="Alta",'[9]Mapa final'!$AA$33="Mayor"),CONCATENATE("R4C",'[9]Mapa final'!$O$33),"")</f>
        <v/>
      </c>
      <c r="AH19" s="36" t="str">
        <f>IF(AND('[9]Mapa final'!$Y$28="Alta",'[9]Mapa final'!$AA$28="Catastrófico"),CONCATENATE("R4C",'[9]Mapa final'!$O$28),"")</f>
        <v/>
      </c>
      <c r="AI19" s="37" t="str">
        <f>IF(AND('[9]Mapa final'!$Y$29="Alta",'[9]Mapa final'!$AA$29="Catastrófico"),CONCATENATE("R4C",'[9]Mapa final'!$O$29),"")</f>
        <v/>
      </c>
      <c r="AJ19" s="37" t="str">
        <f>IF(AND('[9]Mapa final'!$Y$30="Alta",'[9]Mapa final'!$AA$30="Catastrófico"),CONCATENATE("R4C",'[9]Mapa final'!$O$30),"")</f>
        <v/>
      </c>
      <c r="AK19" s="37" t="str">
        <f>IF(AND('[9]Mapa final'!$Y$31="Alta",'[9]Mapa final'!$AA$31="Catastrófico"),CONCATENATE("R4C",'[9]Mapa final'!$O$31),"")</f>
        <v/>
      </c>
      <c r="AL19" s="37" t="str">
        <f>IF(AND('[9]Mapa final'!$Y$32="Alta",'[9]Mapa final'!$AA$32="Catastrófico"),CONCATENATE("R4C",'[9]Mapa final'!$O$32),"")</f>
        <v/>
      </c>
      <c r="AM19" s="38" t="str">
        <f>IF(AND('[9]Mapa final'!$Y$33="Alta",'[9]Mapa final'!$AA$33="Catastrófico"),CONCATENATE("R4C",'[9]Mapa final'!$O$33),"")</f>
        <v/>
      </c>
      <c r="AN19" s="7"/>
      <c r="AO19" s="419"/>
      <c r="AP19" s="420"/>
      <c r="AQ19" s="420"/>
      <c r="AR19" s="420"/>
      <c r="AS19" s="420"/>
      <c r="AT19" s="421"/>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row>
    <row r="20" spans="1:76" ht="12" customHeight="1" x14ac:dyDescent="0.25">
      <c r="A20" s="7"/>
      <c r="B20" s="392"/>
      <c r="C20" s="392"/>
      <c r="D20" s="393"/>
      <c r="E20" s="397"/>
      <c r="F20" s="398"/>
      <c r="G20" s="398"/>
      <c r="H20" s="398"/>
      <c r="I20" s="398"/>
      <c r="J20" s="48" t="str">
        <f>IF(AND('[9]Mapa final'!$Y$34="Alta",'[9]Mapa final'!$AA$34="Leve"),CONCATENATE("R5C",'[9]Mapa final'!$O$34),"")</f>
        <v/>
      </c>
      <c r="K20" s="49" t="str">
        <f>IF(AND('[9]Mapa final'!$Y$35="Alta",'[9]Mapa final'!$AA$35="Leve"),CONCATENATE("R5C",'[9]Mapa final'!$O$35),"")</f>
        <v/>
      </c>
      <c r="L20" s="49" t="str">
        <f>IF(AND('[9]Mapa final'!$Y$36="Alta",'[9]Mapa final'!$AA$36="Leve"),CONCATENATE("R5C",'[9]Mapa final'!$O$36),"")</f>
        <v/>
      </c>
      <c r="M20" s="49" t="str">
        <f>IF(AND('[9]Mapa final'!$Y$37="Alta",'[9]Mapa final'!$AA$37="Leve"),CONCATENATE("R5C",'[9]Mapa final'!$O$37),"")</f>
        <v/>
      </c>
      <c r="N20" s="49" t="str">
        <f>IF(AND('[9]Mapa final'!$Y$38="Alta",'[9]Mapa final'!$AA$38="Leve"),CONCATENATE("R5C",'[9]Mapa final'!$O$38),"")</f>
        <v/>
      </c>
      <c r="O20" s="50" t="str">
        <f>IF(AND('[9]Mapa final'!$Y$39="Alta",'[9]Mapa final'!$AA$39="Leve"),CONCATENATE("R5C",'[9]Mapa final'!$O$39),"")</f>
        <v/>
      </c>
      <c r="P20" s="48" t="str">
        <f>IF(AND('[9]Mapa final'!$Y$34="Alta",'[9]Mapa final'!$AA$34="Menor"),CONCATENATE("R5C",'[9]Mapa final'!$O$34),"")</f>
        <v/>
      </c>
      <c r="Q20" s="49" t="str">
        <f>IF(AND('[9]Mapa final'!$Y$35="Alta",'[9]Mapa final'!$AA$35="Menor"),CONCATENATE("R5C",'[9]Mapa final'!$O$35),"")</f>
        <v/>
      </c>
      <c r="R20" s="49" t="str">
        <f>IF(AND('[9]Mapa final'!$Y$36="Alta",'[9]Mapa final'!$AA$36="Menor"),CONCATENATE("R5C",'[9]Mapa final'!$O$36),"")</f>
        <v/>
      </c>
      <c r="S20" s="49" t="str">
        <f>IF(AND('[9]Mapa final'!$Y$37="Alta",'[9]Mapa final'!$AA$37="Menor"),CONCATENATE("R5C",'[9]Mapa final'!$O$37),"")</f>
        <v/>
      </c>
      <c r="T20" s="49" t="str">
        <f>IF(AND('[9]Mapa final'!$Y$38="Alta",'[9]Mapa final'!$AA$38="Menor"),CONCATENATE("R5C",'[9]Mapa final'!$O$38),"")</f>
        <v/>
      </c>
      <c r="U20" s="50" t="str">
        <f>IF(AND('[9]Mapa final'!$Y$39="Alta",'[9]Mapa final'!$AA$39="Menor"),CONCATENATE("R5C",'[9]Mapa final'!$O$39),"")</f>
        <v/>
      </c>
      <c r="V20" s="33" t="str">
        <f>IF(AND('[9]Mapa final'!$Y$34="Alta",'[9]Mapa final'!$AA$34="Moderado"),CONCATENATE("R5C",'[9]Mapa final'!$O$34),"")</f>
        <v/>
      </c>
      <c r="W20" s="34" t="str">
        <f>IF(AND('[9]Mapa final'!$Y$35="Alta",'[9]Mapa final'!$AA$35="Moderado"),CONCATENATE("R5C",'[9]Mapa final'!$O$35),"")</f>
        <v/>
      </c>
      <c r="X20" s="34" t="str">
        <f>IF(AND('[9]Mapa final'!$Y$36="Alta",'[9]Mapa final'!$AA$36="Moderado"),CONCATENATE("R5C",'[9]Mapa final'!$O$36),"")</f>
        <v/>
      </c>
      <c r="Y20" s="34" t="str">
        <f>IF(AND('[9]Mapa final'!$Y$37="Alta",'[9]Mapa final'!$AA$37="Moderado"),CONCATENATE("R5C",'[9]Mapa final'!$O$37),"")</f>
        <v/>
      </c>
      <c r="Z20" s="34" t="str">
        <f>IF(AND('[9]Mapa final'!$Y$38="Alta",'[9]Mapa final'!$AA$38="Moderado"),CONCATENATE("R5C",'[9]Mapa final'!$O$38),"")</f>
        <v/>
      </c>
      <c r="AA20" s="35" t="str">
        <f>IF(AND('[9]Mapa final'!$Y$39="Alta",'[9]Mapa final'!$AA$39="Moderado"),CONCATENATE("R5C",'[9]Mapa final'!$O$39),"")</f>
        <v/>
      </c>
      <c r="AB20" s="33" t="str">
        <f>IF(AND('[9]Mapa final'!$Y$34="Alta",'[9]Mapa final'!$AA$34="Mayor"),CONCATENATE("R5C",'[9]Mapa final'!$O$34),"")</f>
        <v/>
      </c>
      <c r="AC20" s="34" t="str">
        <f>IF(AND('[9]Mapa final'!$Y$35="Alta",'[9]Mapa final'!$AA$35="Mayor"),CONCATENATE("R5C",'[9]Mapa final'!$O$35),"")</f>
        <v/>
      </c>
      <c r="AD20" s="34" t="str">
        <f>IF(AND('[9]Mapa final'!$Y$36="Alta",'[9]Mapa final'!$AA$36="Mayor"),CONCATENATE("R5C",'[9]Mapa final'!$O$36),"")</f>
        <v/>
      </c>
      <c r="AE20" s="34" t="str">
        <f>IF(AND('[9]Mapa final'!$Y$37="Alta",'[9]Mapa final'!$AA$37="Mayor"),CONCATENATE("R5C",'[9]Mapa final'!$O$37),"")</f>
        <v/>
      </c>
      <c r="AF20" s="34" t="str">
        <f>IF(AND('[9]Mapa final'!$Y$38="Alta",'[9]Mapa final'!$AA$38="Mayor"),CONCATENATE("R5C",'[9]Mapa final'!$O$38),"")</f>
        <v/>
      </c>
      <c r="AG20" s="35" t="str">
        <f>IF(AND('[9]Mapa final'!$Y$39="Alta",'[9]Mapa final'!$AA$39="Mayor"),CONCATENATE("R5C",'[9]Mapa final'!$O$39),"")</f>
        <v/>
      </c>
      <c r="AH20" s="36" t="str">
        <f>IF(AND('[9]Mapa final'!$Y$34="Alta",'[9]Mapa final'!$AA$34="Catastrófico"),CONCATENATE("R5C",'[9]Mapa final'!$O$34),"")</f>
        <v/>
      </c>
      <c r="AI20" s="37" t="str">
        <f>IF(AND('[9]Mapa final'!$Y$35="Alta",'[9]Mapa final'!$AA$35="Catastrófico"),CONCATENATE("R5C",'[9]Mapa final'!$O$35),"")</f>
        <v/>
      </c>
      <c r="AJ20" s="37" t="str">
        <f>IF(AND('[9]Mapa final'!$Y$36="Alta",'[9]Mapa final'!$AA$36="Catastrófico"),CONCATENATE("R5C",'[9]Mapa final'!$O$36),"")</f>
        <v/>
      </c>
      <c r="AK20" s="37" t="str">
        <f>IF(AND('[9]Mapa final'!$Y$37="Alta",'[9]Mapa final'!$AA$37="Catastrófico"),CONCATENATE("R5C",'[9]Mapa final'!$O$37),"")</f>
        <v/>
      </c>
      <c r="AL20" s="37" t="str">
        <f>IF(AND('[9]Mapa final'!$Y$38="Alta",'[9]Mapa final'!$AA$38="Catastrófico"),CONCATENATE("R5C",'[9]Mapa final'!$O$38),"")</f>
        <v/>
      </c>
      <c r="AM20" s="38" t="str">
        <f>IF(AND('[9]Mapa final'!$Y$39="Alta",'[9]Mapa final'!$AA$39="Catastrófico"),CONCATENATE("R5C",'[9]Mapa final'!$O$39),"")</f>
        <v/>
      </c>
      <c r="AN20" s="7"/>
      <c r="AO20" s="419"/>
      <c r="AP20" s="420"/>
      <c r="AQ20" s="420"/>
      <c r="AR20" s="420"/>
      <c r="AS20" s="420"/>
      <c r="AT20" s="421"/>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row>
    <row r="21" spans="1:76" ht="12" customHeight="1" x14ac:dyDescent="0.25">
      <c r="A21" s="7"/>
      <c r="B21" s="392"/>
      <c r="C21" s="392"/>
      <c r="D21" s="393"/>
      <c r="E21" s="397"/>
      <c r="F21" s="398"/>
      <c r="G21" s="398"/>
      <c r="H21" s="398"/>
      <c r="I21" s="398"/>
      <c r="J21" s="48" t="str">
        <f>IF(AND('[9]Mapa final'!$Y$40="Alta",'[9]Mapa final'!$AA$40="Leve"),CONCATENATE("R6C",'[9]Mapa final'!$O$40),"")</f>
        <v/>
      </c>
      <c r="K21" s="49" t="str">
        <f>IF(AND('[9]Mapa final'!$Y$41="Alta",'[9]Mapa final'!$AA$41="Leve"),CONCATENATE("R6C",'[9]Mapa final'!$O$41),"")</f>
        <v/>
      </c>
      <c r="L21" s="49" t="str">
        <f>IF(AND('[9]Mapa final'!$Y$42="Alta",'[9]Mapa final'!$AA$42="Leve"),CONCATENATE("R6C",'[9]Mapa final'!$O$42),"")</f>
        <v/>
      </c>
      <c r="M21" s="49" t="str">
        <f>IF(AND('[9]Mapa final'!$Y$43="Alta",'[9]Mapa final'!$AA$43="Leve"),CONCATENATE("R6C",'[9]Mapa final'!$O$43),"")</f>
        <v/>
      </c>
      <c r="N21" s="49" t="str">
        <f>IF(AND('[9]Mapa final'!$Y$44="Alta",'[9]Mapa final'!$AA$44="Leve"),CONCATENATE("R6C",'[9]Mapa final'!$O$44),"")</f>
        <v/>
      </c>
      <c r="O21" s="50" t="str">
        <f>IF(AND('[9]Mapa final'!$Y$45="Alta",'[9]Mapa final'!$AA$45="Leve"),CONCATENATE("R6C",'[9]Mapa final'!$O$45),"")</f>
        <v/>
      </c>
      <c r="P21" s="48" t="str">
        <f>IF(AND('[9]Mapa final'!$Y$40="Alta",'[9]Mapa final'!$AA$40="Menor"),CONCATENATE("R6C",'[9]Mapa final'!$O$40),"")</f>
        <v/>
      </c>
      <c r="Q21" s="49" t="str">
        <f>IF(AND('[9]Mapa final'!$Y$41="Alta",'[9]Mapa final'!$AA$41="Menor"),CONCATENATE("R6C",'[9]Mapa final'!$O$41),"")</f>
        <v/>
      </c>
      <c r="R21" s="49" t="str">
        <f>IF(AND('[9]Mapa final'!$Y$42="Alta",'[9]Mapa final'!$AA$42="Menor"),CONCATENATE("R6C",'[9]Mapa final'!$O$42),"")</f>
        <v/>
      </c>
      <c r="S21" s="49" t="str">
        <f>IF(AND('[9]Mapa final'!$Y$43="Alta",'[9]Mapa final'!$AA$43="Menor"),CONCATENATE("R6C",'[9]Mapa final'!$O$43),"")</f>
        <v/>
      </c>
      <c r="T21" s="49" t="str">
        <f>IF(AND('[9]Mapa final'!$Y$44="Alta",'[9]Mapa final'!$AA$44="Menor"),CONCATENATE("R6C",'[9]Mapa final'!$O$44),"")</f>
        <v/>
      </c>
      <c r="U21" s="50" t="str">
        <f>IF(AND('[9]Mapa final'!$Y$45="Alta",'[9]Mapa final'!$AA$45="Menor"),CONCATENATE("R6C",'[9]Mapa final'!$O$45),"")</f>
        <v/>
      </c>
      <c r="V21" s="33" t="str">
        <f>IF(AND('[9]Mapa final'!$Y$40="Alta",'[9]Mapa final'!$AA$40="Moderado"),CONCATENATE("R6C",'[9]Mapa final'!$O$40),"")</f>
        <v/>
      </c>
      <c r="W21" s="34" t="str">
        <f>IF(AND('[9]Mapa final'!$Y$41="Alta",'[9]Mapa final'!$AA$41="Moderado"),CONCATENATE("R6C",'[9]Mapa final'!$O$41),"")</f>
        <v/>
      </c>
      <c r="X21" s="34" t="str">
        <f>IF(AND('[9]Mapa final'!$Y$42="Alta",'[9]Mapa final'!$AA$42="Moderado"),CONCATENATE("R6C",'[9]Mapa final'!$O$42),"")</f>
        <v/>
      </c>
      <c r="Y21" s="34" t="str">
        <f>IF(AND('[9]Mapa final'!$Y$43="Alta",'[9]Mapa final'!$AA$43="Moderado"),CONCATENATE("R6C",'[9]Mapa final'!$O$43),"")</f>
        <v/>
      </c>
      <c r="Z21" s="34" t="str">
        <f>IF(AND('[9]Mapa final'!$Y$44="Alta",'[9]Mapa final'!$AA$44="Moderado"),CONCATENATE("R6C",'[9]Mapa final'!$O$44),"")</f>
        <v/>
      </c>
      <c r="AA21" s="35" t="str">
        <f>IF(AND('[9]Mapa final'!$Y$45="Alta",'[9]Mapa final'!$AA$45="Moderado"),CONCATENATE("R6C",'[9]Mapa final'!$O$45),"")</f>
        <v/>
      </c>
      <c r="AB21" s="33" t="str">
        <f>IF(AND('[9]Mapa final'!$Y$40="Alta",'[9]Mapa final'!$AA$40="Mayor"),CONCATENATE("R6C",'[9]Mapa final'!$O$40),"")</f>
        <v/>
      </c>
      <c r="AC21" s="34" t="str">
        <f>IF(AND('[9]Mapa final'!$Y$41="Alta",'[9]Mapa final'!$AA$41="Mayor"),CONCATENATE("R6C",'[9]Mapa final'!$O$41),"")</f>
        <v/>
      </c>
      <c r="AD21" s="34" t="str">
        <f>IF(AND('[9]Mapa final'!$Y$42="Alta",'[9]Mapa final'!$AA$42="Mayor"),CONCATENATE("R6C",'[9]Mapa final'!$O$42),"")</f>
        <v/>
      </c>
      <c r="AE21" s="34" t="str">
        <f>IF(AND('[9]Mapa final'!$Y$43="Alta",'[9]Mapa final'!$AA$43="Mayor"),CONCATENATE("R6C",'[9]Mapa final'!$O$43),"")</f>
        <v/>
      </c>
      <c r="AF21" s="34" t="str">
        <f>IF(AND('[9]Mapa final'!$Y$44="Alta",'[9]Mapa final'!$AA$44="Mayor"),CONCATENATE("R6C",'[9]Mapa final'!$O$44),"")</f>
        <v/>
      </c>
      <c r="AG21" s="35" t="str">
        <f>IF(AND('[9]Mapa final'!$Y$45="Alta",'[9]Mapa final'!$AA$45="Mayor"),CONCATENATE("R6C",'[9]Mapa final'!$O$45),"")</f>
        <v/>
      </c>
      <c r="AH21" s="36" t="str">
        <f>IF(AND('[9]Mapa final'!$Y$40="Alta",'[9]Mapa final'!$AA$40="Catastrófico"),CONCATENATE("R6C",'[9]Mapa final'!$O$40),"")</f>
        <v/>
      </c>
      <c r="AI21" s="37" t="str">
        <f>IF(AND('[9]Mapa final'!$Y$41="Alta",'[9]Mapa final'!$AA$41="Catastrófico"),CONCATENATE("R6C",'[9]Mapa final'!$O$41),"")</f>
        <v/>
      </c>
      <c r="AJ21" s="37" t="str">
        <f>IF(AND('[9]Mapa final'!$Y$42="Alta",'[9]Mapa final'!$AA$42="Catastrófico"),CONCATENATE("R6C",'[9]Mapa final'!$O$42),"")</f>
        <v/>
      </c>
      <c r="AK21" s="37" t="str">
        <f>IF(AND('[9]Mapa final'!$Y$43="Alta",'[9]Mapa final'!$AA$43="Catastrófico"),CONCATENATE("R6C",'[9]Mapa final'!$O$43),"")</f>
        <v/>
      </c>
      <c r="AL21" s="37" t="str">
        <f>IF(AND('[9]Mapa final'!$Y$44="Alta",'[9]Mapa final'!$AA$44="Catastrófico"),CONCATENATE("R6C",'[9]Mapa final'!$O$44),"")</f>
        <v/>
      </c>
      <c r="AM21" s="38" t="str">
        <f>IF(AND('[9]Mapa final'!$Y$45="Alta",'[9]Mapa final'!$AA$45="Catastrófico"),CONCATENATE("R6C",'[9]Mapa final'!$O$45),"")</f>
        <v/>
      </c>
      <c r="AN21" s="7"/>
      <c r="AO21" s="419"/>
      <c r="AP21" s="420"/>
      <c r="AQ21" s="420"/>
      <c r="AR21" s="420"/>
      <c r="AS21" s="420"/>
      <c r="AT21" s="421"/>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row>
    <row r="22" spans="1:76" ht="12" customHeight="1" x14ac:dyDescent="0.25">
      <c r="A22" s="7"/>
      <c r="B22" s="392"/>
      <c r="C22" s="392"/>
      <c r="D22" s="393"/>
      <c r="E22" s="397"/>
      <c r="F22" s="398"/>
      <c r="G22" s="398"/>
      <c r="H22" s="398"/>
      <c r="I22" s="398"/>
      <c r="J22" s="48" t="str">
        <f>IF(AND('[9]Mapa final'!$Y$46="Alta",'[9]Mapa final'!$AA$46="Leve"),CONCATENATE("R7C",'[9]Mapa final'!$O$46),"")</f>
        <v/>
      </c>
      <c r="K22" s="49" t="str">
        <f>IF(AND('[9]Mapa final'!$Y$47="Alta",'[9]Mapa final'!$AA$47="Leve"),CONCATENATE("R7C",'[9]Mapa final'!$O$47),"")</f>
        <v/>
      </c>
      <c r="L22" s="49" t="str">
        <f>IF(AND('[9]Mapa final'!$Y$48="Alta",'[9]Mapa final'!$AA$48="Leve"),CONCATENATE("R7C",'[9]Mapa final'!$O$48),"")</f>
        <v/>
      </c>
      <c r="M22" s="49" t="str">
        <f>IF(AND('[9]Mapa final'!$Y$49="Alta",'[9]Mapa final'!$AA$49="Leve"),CONCATENATE("R7C",'[9]Mapa final'!$O$49),"")</f>
        <v/>
      </c>
      <c r="N22" s="49" t="str">
        <f>IF(AND('[9]Mapa final'!$Y$50="Alta",'[9]Mapa final'!$AA$50="Leve"),CONCATENATE("R7C",'[9]Mapa final'!$O$50),"")</f>
        <v/>
      </c>
      <c r="O22" s="50" t="str">
        <f>IF(AND('[9]Mapa final'!$Y$51="Alta",'[9]Mapa final'!$AA$51="Leve"),CONCATENATE("R7C",'[9]Mapa final'!$O$51),"")</f>
        <v/>
      </c>
      <c r="P22" s="48" t="str">
        <f>IF(AND('[9]Mapa final'!$Y$46="Alta",'[9]Mapa final'!$AA$46="Menor"),CONCATENATE("R7C",'[9]Mapa final'!$O$46),"")</f>
        <v/>
      </c>
      <c r="Q22" s="49" t="str">
        <f>IF(AND('[9]Mapa final'!$Y$47="Alta",'[9]Mapa final'!$AA$47="Menor"),CONCATENATE("R7C",'[9]Mapa final'!$O$47),"")</f>
        <v/>
      </c>
      <c r="R22" s="49" t="str">
        <f>IF(AND('[9]Mapa final'!$Y$48="Alta",'[9]Mapa final'!$AA$48="Menor"),CONCATENATE("R7C",'[9]Mapa final'!$O$48),"")</f>
        <v/>
      </c>
      <c r="S22" s="49" t="str">
        <f>IF(AND('[9]Mapa final'!$Y$49="Alta",'[9]Mapa final'!$AA$49="Menor"),CONCATENATE("R7C",'[9]Mapa final'!$O$49),"")</f>
        <v/>
      </c>
      <c r="T22" s="49" t="str">
        <f>IF(AND('[9]Mapa final'!$Y$50="Alta",'[9]Mapa final'!$AA$50="Menor"),CONCATENATE("R7C",'[9]Mapa final'!$O$50),"")</f>
        <v/>
      </c>
      <c r="U22" s="50" t="str">
        <f>IF(AND('[9]Mapa final'!$Y$51="Alta",'[9]Mapa final'!$AA$51="Menor"),CONCATENATE("R7C",'[9]Mapa final'!$O$51),"")</f>
        <v/>
      </c>
      <c r="V22" s="33" t="str">
        <f>IF(AND('[9]Mapa final'!$Y$46="Alta",'[9]Mapa final'!$AA$46="Moderado"),CONCATENATE("R7C",'[9]Mapa final'!$O$46),"")</f>
        <v/>
      </c>
      <c r="W22" s="34" t="str">
        <f>IF(AND('[9]Mapa final'!$Y$47="Alta",'[9]Mapa final'!$AA$47="Moderado"),CONCATENATE("R7C",'[9]Mapa final'!$O$47),"")</f>
        <v/>
      </c>
      <c r="X22" s="34" t="str">
        <f>IF(AND('[9]Mapa final'!$Y$48="Alta",'[9]Mapa final'!$AA$48="Moderado"),CONCATENATE("R7C",'[9]Mapa final'!$O$48),"")</f>
        <v/>
      </c>
      <c r="Y22" s="34" t="str">
        <f>IF(AND('[9]Mapa final'!$Y$49="Alta",'[9]Mapa final'!$AA$49="Moderado"),CONCATENATE("R7C",'[9]Mapa final'!$O$49),"")</f>
        <v/>
      </c>
      <c r="Z22" s="34" t="str">
        <f>IF(AND('[9]Mapa final'!$Y$50="Alta",'[9]Mapa final'!$AA$50="Moderado"),CONCATENATE("R7C",'[9]Mapa final'!$O$50),"")</f>
        <v/>
      </c>
      <c r="AA22" s="35" t="str">
        <f>IF(AND('[9]Mapa final'!$Y$51="Alta",'[9]Mapa final'!$AA$51="Moderado"),CONCATENATE("R7C",'[9]Mapa final'!$O$51),"")</f>
        <v/>
      </c>
      <c r="AB22" s="33" t="str">
        <f>IF(AND('[9]Mapa final'!$Y$46="Alta",'[9]Mapa final'!$AA$46="Mayor"),CONCATENATE("R7C",'[9]Mapa final'!$O$46),"")</f>
        <v/>
      </c>
      <c r="AC22" s="34" t="str">
        <f>IF(AND('[9]Mapa final'!$Y$47="Alta",'[9]Mapa final'!$AA$47="Mayor"),CONCATENATE("R7C",'[9]Mapa final'!$O$47),"")</f>
        <v/>
      </c>
      <c r="AD22" s="34" t="str">
        <f>IF(AND('[9]Mapa final'!$Y$48="Alta",'[9]Mapa final'!$AA$48="Mayor"),CONCATENATE("R7C",'[9]Mapa final'!$O$48),"")</f>
        <v/>
      </c>
      <c r="AE22" s="34" t="str">
        <f>IF(AND('[9]Mapa final'!$Y$49="Alta",'[9]Mapa final'!$AA$49="Mayor"),CONCATENATE("R7C",'[9]Mapa final'!$O$49),"")</f>
        <v/>
      </c>
      <c r="AF22" s="34" t="str">
        <f>IF(AND('[9]Mapa final'!$Y$50="Alta",'[9]Mapa final'!$AA$50="Mayor"),CONCATENATE("R7C",'[9]Mapa final'!$O$50),"")</f>
        <v/>
      </c>
      <c r="AG22" s="35" t="str">
        <f>IF(AND('[9]Mapa final'!$Y$51="Alta",'[9]Mapa final'!$AA$51="Mayor"),CONCATENATE("R7C",'[9]Mapa final'!$O$51),"")</f>
        <v/>
      </c>
      <c r="AH22" s="36" t="str">
        <f>IF(AND('[9]Mapa final'!$Y$46="Alta",'[9]Mapa final'!$AA$46="Catastrófico"),CONCATENATE("R7C",'[9]Mapa final'!$O$46),"")</f>
        <v/>
      </c>
      <c r="AI22" s="37" t="str">
        <f>IF(AND('[9]Mapa final'!$Y$47="Alta",'[9]Mapa final'!$AA$47="Catastrófico"),CONCATENATE("R7C",'[9]Mapa final'!$O$47),"")</f>
        <v/>
      </c>
      <c r="AJ22" s="37" t="str">
        <f>IF(AND('[9]Mapa final'!$Y$48="Alta",'[9]Mapa final'!$AA$48="Catastrófico"),CONCATENATE("R7C",'[9]Mapa final'!$O$48),"")</f>
        <v/>
      </c>
      <c r="AK22" s="37" t="str">
        <f>IF(AND('[9]Mapa final'!$Y$49="Alta",'[9]Mapa final'!$AA$49="Catastrófico"),CONCATENATE("R7C",'[9]Mapa final'!$O$49),"")</f>
        <v/>
      </c>
      <c r="AL22" s="37" t="str">
        <f>IF(AND('[9]Mapa final'!$Y$50="Alta",'[9]Mapa final'!$AA$50="Catastrófico"),CONCATENATE("R7C",'[9]Mapa final'!$O$50),"")</f>
        <v/>
      </c>
      <c r="AM22" s="38" t="str">
        <f>IF(AND('[9]Mapa final'!$Y$51="Alta",'[9]Mapa final'!$AA$51="Catastrófico"),CONCATENATE("R7C",'[9]Mapa final'!$O$51),"")</f>
        <v/>
      </c>
      <c r="AN22" s="7"/>
      <c r="AO22" s="419"/>
      <c r="AP22" s="420"/>
      <c r="AQ22" s="420"/>
      <c r="AR22" s="420"/>
      <c r="AS22" s="420"/>
      <c r="AT22" s="421"/>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row>
    <row r="23" spans="1:76" ht="12" customHeight="1" x14ac:dyDescent="0.25">
      <c r="A23" s="7"/>
      <c r="B23" s="392"/>
      <c r="C23" s="392"/>
      <c r="D23" s="393"/>
      <c r="E23" s="397"/>
      <c r="F23" s="398"/>
      <c r="G23" s="398"/>
      <c r="H23" s="398"/>
      <c r="I23" s="398"/>
      <c r="J23" s="48" t="str">
        <f>IF(AND('[9]Mapa final'!$Y$52="Alta",'[9]Mapa final'!$AA$52="Leve"),CONCATENATE("R8C",'[9]Mapa final'!$O$52),"")</f>
        <v/>
      </c>
      <c r="K23" s="49" t="str">
        <f>IF(AND('[9]Mapa final'!$Y$53="Alta",'[9]Mapa final'!$AA$53="Leve"),CONCATENATE("R8C",'[9]Mapa final'!$O$53),"")</f>
        <v/>
      </c>
      <c r="L23" s="49" t="str">
        <f>IF(AND('[9]Mapa final'!$Y$54="Alta",'[9]Mapa final'!$AA$54="Leve"),CONCATENATE("R8C",'[9]Mapa final'!$O$54),"")</f>
        <v/>
      </c>
      <c r="M23" s="49" t="str">
        <f>IF(AND('[9]Mapa final'!$Y$55="Alta",'[9]Mapa final'!$AA$55="Leve"),CONCATENATE("R8C",'[9]Mapa final'!$O$55),"")</f>
        <v/>
      </c>
      <c r="N23" s="49" t="str">
        <f>IF(AND('[9]Mapa final'!$Y$56="Alta",'[9]Mapa final'!$AA$56="Leve"),CONCATENATE("R8C",'[9]Mapa final'!$O$56),"")</f>
        <v/>
      </c>
      <c r="O23" s="50" t="str">
        <f>IF(AND('[9]Mapa final'!$Y$57="Alta",'[9]Mapa final'!$AA$57="Leve"),CONCATENATE("R8C",'[9]Mapa final'!$O$57),"")</f>
        <v/>
      </c>
      <c r="P23" s="48" t="str">
        <f>IF(AND('[9]Mapa final'!$Y$52="Alta",'[9]Mapa final'!$AA$52="Menor"),CONCATENATE("R8C",'[9]Mapa final'!$O$52),"")</f>
        <v/>
      </c>
      <c r="Q23" s="49" t="str">
        <f>IF(AND('[9]Mapa final'!$Y$53="Alta",'[9]Mapa final'!$AA$53="Menor"),CONCATENATE("R8C",'[9]Mapa final'!$O$53),"")</f>
        <v/>
      </c>
      <c r="R23" s="49" t="str">
        <f>IF(AND('[9]Mapa final'!$Y$54="Alta",'[9]Mapa final'!$AA$54="Menor"),CONCATENATE("R8C",'[9]Mapa final'!$O$54),"")</f>
        <v/>
      </c>
      <c r="S23" s="49" t="str">
        <f>IF(AND('[9]Mapa final'!$Y$55="Alta",'[9]Mapa final'!$AA$55="Menor"),CONCATENATE("R8C",'[9]Mapa final'!$O$55),"")</f>
        <v/>
      </c>
      <c r="T23" s="49" t="str">
        <f>IF(AND('[9]Mapa final'!$Y$56="Alta",'[9]Mapa final'!$AA$56="Menor"),CONCATENATE("R8C",'[9]Mapa final'!$O$56),"")</f>
        <v/>
      </c>
      <c r="U23" s="50" t="str">
        <f>IF(AND('[9]Mapa final'!$Y$57="Alta",'[9]Mapa final'!$AA$57="Menor"),CONCATENATE("R8C",'[9]Mapa final'!$O$57),"")</f>
        <v/>
      </c>
      <c r="V23" s="33" t="str">
        <f>IF(AND('[9]Mapa final'!$Y$52="Alta",'[9]Mapa final'!$AA$52="Moderado"),CONCATENATE("R8C",'[9]Mapa final'!$O$52),"")</f>
        <v/>
      </c>
      <c r="W23" s="34" t="str">
        <f>IF(AND('[9]Mapa final'!$Y$53="Alta",'[9]Mapa final'!$AA$53="Moderado"),CONCATENATE("R8C",'[9]Mapa final'!$O$53),"")</f>
        <v/>
      </c>
      <c r="X23" s="34" t="str">
        <f>IF(AND('[9]Mapa final'!$Y$54="Alta",'[9]Mapa final'!$AA$54="Moderado"),CONCATENATE("R8C",'[9]Mapa final'!$O$54),"")</f>
        <v/>
      </c>
      <c r="Y23" s="34" t="str">
        <f>IF(AND('[9]Mapa final'!$Y$55="Alta",'[9]Mapa final'!$AA$55="Moderado"),CONCATENATE("R8C",'[9]Mapa final'!$O$55),"")</f>
        <v/>
      </c>
      <c r="Z23" s="34" t="str">
        <f>IF(AND('[9]Mapa final'!$Y$56="Alta",'[9]Mapa final'!$AA$56="Moderado"),CONCATENATE("R8C",'[9]Mapa final'!$O$56),"")</f>
        <v/>
      </c>
      <c r="AA23" s="35" t="str">
        <f>IF(AND('[9]Mapa final'!$Y$57="Alta",'[9]Mapa final'!$AA$57="Moderado"),CONCATENATE("R8C",'[9]Mapa final'!$O$57),"")</f>
        <v/>
      </c>
      <c r="AB23" s="33" t="str">
        <f>IF(AND('[9]Mapa final'!$Y$52="Alta",'[9]Mapa final'!$AA$52="Mayor"),CONCATENATE("R8C",'[9]Mapa final'!$O$52),"")</f>
        <v/>
      </c>
      <c r="AC23" s="34" t="str">
        <f>IF(AND('[9]Mapa final'!$Y$53="Alta",'[9]Mapa final'!$AA$53="Mayor"),CONCATENATE("R8C",'[9]Mapa final'!$O$53),"")</f>
        <v/>
      </c>
      <c r="AD23" s="34" t="str">
        <f>IF(AND('[9]Mapa final'!$Y$54="Alta",'[9]Mapa final'!$AA$54="Mayor"),CONCATENATE("R8C",'[9]Mapa final'!$O$54),"")</f>
        <v/>
      </c>
      <c r="AE23" s="34" t="str">
        <f>IF(AND('[9]Mapa final'!$Y$55="Alta",'[9]Mapa final'!$AA$55="Mayor"),CONCATENATE("R8C",'[9]Mapa final'!$O$55),"")</f>
        <v/>
      </c>
      <c r="AF23" s="34" t="str">
        <f>IF(AND('[9]Mapa final'!$Y$56="Alta",'[9]Mapa final'!$AA$56="Mayor"),CONCATENATE("R8C",'[9]Mapa final'!$O$56),"")</f>
        <v/>
      </c>
      <c r="AG23" s="35" t="str">
        <f>IF(AND('[9]Mapa final'!$Y$57="Alta",'[9]Mapa final'!$AA$57="Mayor"),CONCATENATE("R8C",'[9]Mapa final'!$O$57),"")</f>
        <v/>
      </c>
      <c r="AH23" s="36" t="str">
        <f>IF(AND('[9]Mapa final'!$Y$52="Alta",'[9]Mapa final'!$AA$52="Catastrófico"),CONCATENATE("R8C",'[9]Mapa final'!$O$52),"")</f>
        <v/>
      </c>
      <c r="AI23" s="37" t="str">
        <f>IF(AND('[9]Mapa final'!$Y$53="Alta",'[9]Mapa final'!$AA$53="Catastrófico"),CONCATENATE("R8C",'[9]Mapa final'!$O$53),"")</f>
        <v/>
      </c>
      <c r="AJ23" s="37" t="str">
        <f>IF(AND('[9]Mapa final'!$Y$54="Alta",'[9]Mapa final'!$AA$54="Catastrófico"),CONCATENATE("R8C",'[9]Mapa final'!$O$54),"")</f>
        <v/>
      </c>
      <c r="AK23" s="37" t="str">
        <f>IF(AND('[9]Mapa final'!$Y$55="Alta",'[9]Mapa final'!$AA$55="Catastrófico"),CONCATENATE("R8C",'[9]Mapa final'!$O$55),"")</f>
        <v/>
      </c>
      <c r="AL23" s="37" t="str">
        <f>IF(AND('[9]Mapa final'!$Y$56="Alta",'[9]Mapa final'!$AA$56="Catastrófico"),CONCATENATE("R8C",'[9]Mapa final'!$O$56),"")</f>
        <v/>
      </c>
      <c r="AM23" s="38" t="str">
        <f>IF(AND('[9]Mapa final'!$Y$57="Alta",'[9]Mapa final'!$AA$57="Catastrófico"),CONCATENATE("R8C",'[9]Mapa final'!$O$57),"")</f>
        <v/>
      </c>
      <c r="AN23" s="7"/>
      <c r="AO23" s="419"/>
      <c r="AP23" s="420"/>
      <c r="AQ23" s="420"/>
      <c r="AR23" s="420"/>
      <c r="AS23" s="420"/>
      <c r="AT23" s="421"/>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row>
    <row r="24" spans="1:76" ht="12" customHeight="1" x14ac:dyDescent="0.25">
      <c r="A24" s="7"/>
      <c r="B24" s="392"/>
      <c r="C24" s="392"/>
      <c r="D24" s="393"/>
      <c r="E24" s="397"/>
      <c r="F24" s="398"/>
      <c r="G24" s="398"/>
      <c r="H24" s="398"/>
      <c r="I24" s="398"/>
      <c r="J24" s="48" t="str">
        <f>IF(AND('[9]Mapa final'!$Y$58="Alta",'[9]Mapa final'!$AA$58="Leve"),CONCATENATE("R9C",'[9]Mapa final'!$O$58),"")</f>
        <v/>
      </c>
      <c r="K24" s="49" t="str">
        <f>IF(AND('[9]Mapa final'!$Y$59="Alta",'[9]Mapa final'!$AA$59="Leve"),CONCATENATE("R9C",'[9]Mapa final'!$O$59),"")</f>
        <v/>
      </c>
      <c r="L24" s="49" t="str">
        <f>IF(AND('[9]Mapa final'!$Y$60="Alta",'[9]Mapa final'!$AA$60="Leve"),CONCATENATE("R9C",'[9]Mapa final'!$O$60),"")</f>
        <v/>
      </c>
      <c r="M24" s="49" t="str">
        <f>IF(AND('[9]Mapa final'!$Y$61="Alta",'[9]Mapa final'!$AA$61="Leve"),CONCATENATE("R9C",'[9]Mapa final'!$O$61),"")</f>
        <v/>
      </c>
      <c r="N24" s="49" t="str">
        <f>IF(AND('[9]Mapa final'!$Y$62="Alta",'[9]Mapa final'!$AA$62="Leve"),CONCATENATE("R9C",'[9]Mapa final'!$O$62),"")</f>
        <v/>
      </c>
      <c r="O24" s="50" t="str">
        <f>IF(AND('[9]Mapa final'!$Y$63="Alta",'[9]Mapa final'!$AA$63="Leve"),CONCATENATE("R9C",'[9]Mapa final'!$O$63),"")</f>
        <v/>
      </c>
      <c r="P24" s="48" t="str">
        <f>IF(AND('[9]Mapa final'!$Y$58="Alta",'[9]Mapa final'!$AA$58="Menor"),CONCATENATE("R9C",'[9]Mapa final'!$O$58),"")</f>
        <v/>
      </c>
      <c r="Q24" s="49" t="str">
        <f>IF(AND('[9]Mapa final'!$Y$59="Alta",'[9]Mapa final'!$AA$59="Menor"),CONCATENATE("R9C",'[9]Mapa final'!$O$59),"")</f>
        <v/>
      </c>
      <c r="R24" s="49" t="str">
        <f>IF(AND('[9]Mapa final'!$Y$60="Alta",'[9]Mapa final'!$AA$60="Menor"),CONCATENATE("R9C",'[9]Mapa final'!$O$60),"")</f>
        <v/>
      </c>
      <c r="S24" s="49" t="str">
        <f>IF(AND('[9]Mapa final'!$Y$61="Alta",'[9]Mapa final'!$AA$61="Menor"),CONCATENATE("R9C",'[9]Mapa final'!$O$61),"")</f>
        <v/>
      </c>
      <c r="T24" s="49" t="str">
        <f>IF(AND('[9]Mapa final'!$Y$62="Alta",'[9]Mapa final'!$AA$62="Menor"),CONCATENATE("R9C",'[9]Mapa final'!$O$62),"")</f>
        <v/>
      </c>
      <c r="U24" s="50" t="str">
        <f>IF(AND('[9]Mapa final'!$Y$63="Alta",'[9]Mapa final'!$AA$63="Menor"),CONCATENATE("R9C",'[9]Mapa final'!$O$63),"")</f>
        <v/>
      </c>
      <c r="V24" s="33" t="str">
        <f>IF(AND('[9]Mapa final'!$Y$58="Alta",'[9]Mapa final'!$AA$58="Moderado"),CONCATENATE("R9C",'[9]Mapa final'!$O$58),"")</f>
        <v/>
      </c>
      <c r="W24" s="34" t="str">
        <f>IF(AND('[9]Mapa final'!$Y$59="Alta",'[9]Mapa final'!$AA$59="Moderado"),CONCATENATE("R9C",'[9]Mapa final'!$O$59),"")</f>
        <v/>
      </c>
      <c r="X24" s="34" t="str">
        <f>IF(AND('[9]Mapa final'!$Y$60="Alta",'[9]Mapa final'!$AA$60="Moderado"),CONCATENATE("R9C",'[9]Mapa final'!$O$60),"")</f>
        <v/>
      </c>
      <c r="Y24" s="34" t="str">
        <f>IF(AND('[9]Mapa final'!$Y$61="Alta",'[9]Mapa final'!$AA$61="Moderado"),CONCATENATE("R9C",'[9]Mapa final'!$O$61),"")</f>
        <v/>
      </c>
      <c r="Z24" s="34" t="str">
        <f>IF(AND('[9]Mapa final'!$Y$62="Alta",'[9]Mapa final'!$AA$62="Moderado"),CONCATENATE("R9C",'[9]Mapa final'!$O$62),"")</f>
        <v/>
      </c>
      <c r="AA24" s="35" t="str">
        <f>IF(AND('[9]Mapa final'!$Y$63="Alta",'[9]Mapa final'!$AA$63="Moderado"),CONCATENATE("R9C",'[9]Mapa final'!$O$63),"")</f>
        <v/>
      </c>
      <c r="AB24" s="33" t="str">
        <f>IF(AND('[9]Mapa final'!$Y$58="Alta",'[9]Mapa final'!$AA$58="Mayor"),CONCATENATE("R9C",'[9]Mapa final'!$O$58),"")</f>
        <v/>
      </c>
      <c r="AC24" s="34" t="str">
        <f>IF(AND('[9]Mapa final'!$Y$59="Alta",'[9]Mapa final'!$AA$59="Mayor"),CONCATENATE("R9C",'[9]Mapa final'!$O$59),"")</f>
        <v/>
      </c>
      <c r="AD24" s="34" t="str">
        <f>IF(AND('[9]Mapa final'!$Y$60="Alta",'[9]Mapa final'!$AA$60="Mayor"),CONCATENATE("R9C",'[9]Mapa final'!$O$60),"")</f>
        <v/>
      </c>
      <c r="AE24" s="34" t="str">
        <f>IF(AND('[9]Mapa final'!$Y$61="Alta",'[9]Mapa final'!$AA$61="Mayor"),CONCATENATE("R9C",'[9]Mapa final'!$O$61),"")</f>
        <v/>
      </c>
      <c r="AF24" s="34" t="str">
        <f>IF(AND('[9]Mapa final'!$Y$62="Alta",'[9]Mapa final'!$AA$62="Mayor"),CONCATENATE("R9C",'[9]Mapa final'!$O$62),"")</f>
        <v/>
      </c>
      <c r="AG24" s="35" t="str">
        <f>IF(AND('[9]Mapa final'!$Y$63="Alta",'[9]Mapa final'!$AA$63="Mayor"),CONCATENATE("R9C",'[9]Mapa final'!$O$63),"")</f>
        <v/>
      </c>
      <c r="AH24" s="36" t="str">
        <f>IF(AND('[9]Mapa final'!$Y$58="Alta",'[9]Mapa final'!$AA$58="Catastrófico"),CONCATENATE("R9C",'[9]Mapa final'!$O$58),"")</f>
        <v/>
      </c>
      <c r="AI24" s="37" t="str">
        <f>IF(AND('[9]Mapa final'!$Y$59="Alta",'[9]Mapa final'!$AA$59="Catastrófico"),CONCATENATE("R9C",'[9]Mapa final'!$O$59),"")</f>
        <v/>
      </c>
      <c r="AJ24" s="37" t="str">
        <f>IF(AND('[9]Mapa final'!$Y$60="Alta",'[9]Mapa final'!$AA$60="Catastrófico"),CONCATENATE("R9C",'[9]Mapa final'!$O$60),"")</f>
        <v/>
      </c>
      <c r="AK24" s="37" t="str">
        <f>IF(AND('[9]Mapa final'!$Y$61="Alta",'[9]Mapa final'!$AA$61="Catastrófico"),CONCATENATE("R9C",'[9]Mapa final'!$O$61),"")</f>
        <v/>
      </c>
      <c r="AL24" s="37" t="str">
        <f>IF(AND('[9]Mapa final'!$Y$62="Alta",'[9]Mapa final'!$AA$62="Catastrófico"),CONCATENATE("R9C",'[9]Mapa final'!$O$62),"")</f>
        <v/>
      </c>
      <c r="AM24" s="38" t="str">
        <f>IF(AND('[9]Mapa final'!$Y$63="Alta",'[9]Mapa final'!$AA$63="Catastrófico"),CONCATENATE("R9C",'[9]Mapa final'!$O$63),"")</f>
        <v/>
      </c>
      <c r="AN24" s="7"/>
      <c r="AO24" s="419"/>
      <c r="AP24" s="420"/>
      <c r="AQ24" s="420"/>
      <c r="AR24" s="420"/>
      <c r="AS24" s="420"/>
      <c r="AT24" s="421"/>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row>
    <row r="25" spans="1:76" ht="12" customHeight="1" thickBot="1" x14ac:dyDescent="0.3">
      <c r="A25" s="7"/>
      <c r="B25" s="392"/>
      <c r="C25" s="392"/>
      <c r="D25" s="393"/>
      <c r="E25" s="400"/>
      <c r="F25" s="401"/>
      <c r="G25" s="401"/>
      <c r="H25" s="401"/>
      <c r="I25" s="401"/>
      <c r="J25" s="51" t="str">
        <f>IF(AND('[9]Mapa final'!$Y$64="Alta",'[9]Mapa final'!$AA$64="Leve"),CONCATENATE("R10C",'[9]Mapa final'!$O$64),"")</f>
        <v/>
      </c>
      <c r="K25" s="52" t="str">
        <f>IF(AND('[9]Mapa final'!$Y$65="Alta",'[9]Mapa final'!$AA$65="Leve"),CONCATENATE("R10C",'[9]Mapa final'!$O$65),"")</f>
        <v/>
      </c>
      <c r="L25" s="52" t="str">
        <f>IF(AND('[9]Mapa final'!$Y$66="Alta",'[9]Mapa final'!$AA$66="Leve"),CONCATENATE("R10C",'[9]Mapa final'!$O$66),"")</f>
        <v/>
      </c>
      <c r="M25" s="52" t="str">
        <f>IF(AND('[9]Mapa final'!$Y$67="Alta",'[9]Mapa final'!$AA$67="Leve"),CONCATENATE("R10C",'[9]Mapa final'!$O$67),"")</f>
        <v/>
      </c>
      <c r="N25" s="52" t="str">
        <f>IF(AND('[9]Mapa final'!$Y$68="Alta",'[9]Mapa final'!$AA$68="Leve"),CONCATENATE("R10C",'[9]Mapa final'!$O$68),"")</f>
        <v/>
      </c>
      <c r="O25" s="53" t="str">
        <f>IF(AND('[9]Mapa final'!$Y$69="Alta",'[9]Mapa final'!$AA$69="Leve"),CONCATENATE("R10C",'[9]Mapa final'!$O$69),"")</f>
        <v/>
      </c>
      <c r="P25" s="51" t="str">
        <f>IF(AND('[9]Mapa final'!$Y$64="Alta",'[9]Mapa final'!$AA$64="Menor"),CONCATENATE("R10C",'[9]Mapa final'!$O$64),"")</f>
        <v/>
      </c>
      <c r="Q25" s="52" t="str">
        <f>IF(AND('[9]Mapa final'!$Y$65="Alta",'[9]Mapa final'!$AA$65="Menor"),CONCATENATE("R10C",'[9]Mapa final'!$O$65),"")</f>
        <v/>
      </c>
      <c r="R25" s="52" t="str">
        <f>IF(AND('[9]Mapa final'!$Y$66="Alta",'[9]Mapa final'!$AA$66="Menor"),CONCATENATE("R10C",'[9]Mapa final'!$O$66),"")</f>
        <v/>
      </c>
      <c r="S25" s="52" t="str">
        <f>IF(AND('[9]Mapa final'!$Y$67="Alta",'[9]Mapa final'!$AA$67="Menor"),CONCATENATE("R10C",'[9]Mapa final'!$O$67),"")</f>
        <v/>
      </c>
      <c r="T25" s="52" t="str">
        <f>IF(AND('[9]Mapa final'!$Y$68="Alta",'[9]Mapa final'!$AA$68="Menor"),CONCATENATE("R10C",'[9]Mapa final'!$O$68),"")</f>
        <v/>
      </c>
      <c r="U25" s="53" t="str">
        <f>IF(AND('[9]Mapa final'!$Y$69="Alta",'[9]Mapa final'!$AA$69="Menor"),CONCATENATE("R10C",'[9]Mapa final'!$O$69),"")</f>
        <v/>
      </c>
      <c r="V25" s="39" t="str">
        <f>IF(AND('[9]Mapa final'!$Y$64="Alta",'[9]Mapa final'!$AA$64="Moderado"),CONCATENATE("R10C",'[9]Mapa final'!$O$64),"")</f>
        <v/>
      </c>
      <c r="W25" s="40" t="str">
        <f>IF(AND('[9]Mapa final'!$Y$65="Alta",'[9]Mapa final'!$AA$65="Moderado"),CONCATENATE("R10C",'[9]Mapa final'!$O$65),"")</f>
        <v/>
      </c>
      <c r="X25" s="40" t="str">
        <f>IF(AND('[9]Mapa final'!$Y$66="Alta",'[9]Mapa final'!$AA$66="Moderado"),CONCATENATE("R10C",'[9]Mapa final'!$O$66),"")</f>
        <v/>
      </c>
      <c r="Y25" s="40" t="str">
        <f>IF(AND('[9]Mapa final'!$Y$67="Alta",'[9]Mapa final'!$AA$67="Moderado"),CONCATENATE("R10C",'[9]Mapa final'!$O$67),"")</f>
        <v/>
      </c>
      <c r="Z25" s="40" t="str">
        <f>IF(AND('[9]Mapa final'!$Y$68="Alta",'[9]Mapa final'!$AA$68="Moderado"),CONCATENATE("R10C",'[9]Mapa final'!$O$68),"")</f>
        <v/>
      </c>
      <c r="AA25" s="41" t="str">
        <f>IF(AND('[9]Mapa final'!$Y$69="Alta",'[9]Mapa final'!$AA$69="Moderado"),CONCATENATE("R10C",'[9]Mapa final'!$O$69),"")</f>
        <v/>
      </c>
      <c r="AB25" s="39" t="str">
        <f>IF(AND('[9]Mapa final'!$Y$64="Alta",'[9]Mapa final'!$AA$64="Mayor"),CONCATENATE("R10C",'[9]Mapa final'!$O$64),"")</f>
        <v/>
      </c>
      <c r="AC25" s="40" t="str">
        <f>IF(AND('[9]Mapa final'!$Y$65="Alta",'[9]Mapa final'!$AA$65="Mayor"),CONCATENATE("R10C",'[9]Mapa final'!$O$65),"")</f>
        <v/>
      </c>
      <c r="AD25" s="40" t="str">
        <f>IF(AND('[9]Mapa final'!$Y$66="Alta",'[9]Mapa final'!$AA$66="Mayor"),CONCATENATE("R10C",'[9]Mapa final'!$O$66),"")</f>
        <v/>
      </c>
      <c r="AE25" s="40" t="str">
        <f>IF(AND('[9]Mapa final'!$Y$67="Alta",'[9]Mapa final'!$AA$67="Mayor"),CONCATENATE("R10C",'[9]Mapa final'!$O$67),"")</f>
        <v/>
      </c>
      <c r="AF25" s="40" t="str">
        <f>IF(AND('[9]Mapa final'!$Y$68="Alta",'[9]Mapa final'!$AA$68="Mayor"),CONCATENATE("R10C",'[9]Mapa final'!$O$68),"")</f>
        <v/>
      </c>
      <c r="AG25" s="41" t="str">
        <f>IF(AND('[9]Mapa final'!$Y$69="Alta",'[9]Mapa final'!$AA$69="Mayor"),CONCATENATE("R10C",'[9]Mapa final'!$O$69),"")</f>
        <v/>
      </c>
      <c r="AH25" s="42" t="str">
        <f>IF(AND('[9]Mapa final'!$Y$64="Alta",'[9]Mapa final'!$AA$64="Catastrófico"),CONCATENATE("R10C",'[9]Mapa final'!$O$64),"")</f>
        <v/>
      </c>
      <c r="AI25" s="43" t="str">
        <f>IF(AND('[9]Mapa final'!$Y$65="Alta",'[9]Mapa final'!$AA$65="Catastrófico"),CONCATENATE("R10C",'[9]Mapa final'!$O$65),"")</f>
        <v/>
      </c>
      <c r="AJ25" s="43" t="str">
        <f>IF(AND('[9]Mapa final'!$Y$66="Alta",'[9]Mapa final'!$AA$66="Catastrófico"),CONCATENATE("R10C",'[9]Mapa final'!$O$66),"")</f>
        <v/>
      </c>
      <c r="AK25" s="43" t="str">
        <f>IF(AND('[9]Mapa final'!$Y$67="Alta",'[9]Mapa final'!$AA$67="Catastrófico"),CONCATENATE("R10C",'[9]Mapa final'!$O$67),"")</f>
        <v/>
      </c>
      <c r="AL25" s="43" t="str">
        <f>IF(AND('[9]Mapa final'!$Y$68="Alta",'[9]Mapa final'!$AA$68="Catastrófico"),CONCATENATE("R10C",'[9]Mapa final'!$O$68),"")</f>
        <v/>
      </c>
      <c r="AM25" s="44" t="str">
        <f>IF(AND('[9]Mapa final'!$Y$69="Alta",'[9]Mapa final'!$AA$69="Catastrófico"),CONCATENATE("R10C",'[9]Mapa final'!$O$69),"")</f>
        <v/>
      </c>
      <c r="AN25" s="7"/>
      <c r="AO25" s="422"/>
      <c r="AP25" s="423"/>
      <c r="AQ25" s="423"/>
      <c r="AR25" s="423"/>
      <c r="AS25" s="423"/>
      <c r="AT25" s="424"/>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row>
    <row r="26" spans="1:76" ht="12" customHeight="1" x14ac:dyDescent="0.25">
      <c r="A26" s="7"/>
      <c r="B26" s="392"/>
      <c r="C26" s="392"/>
      <c r="D26" s="393"/>
      <c r="E26" s="394" t="s">
        <v>143</v>
      </c>
      <c r="F26" s="395"/>
      <c r="G26" s="395"/>
      <c r="H26" s="395"/>
      <c r="I26" s="396"/>
      <c r="J26" s="45" t="str">
        <f>IF(AND('[9]Mapa final'!$Y$10="Media",'[9]Mapa final'!$AA$10="Leve"),CONCATENATE("R1C",'[9]Mapa final'!$O$10),"")</f>
        <v/>
      </c>
      <c r="K26" s="46" t="str">
        <f>IF(AND('[9]Mapa final'!$Y$11="Media",'[9]Mapa final'!$AA$11="Leve"),CONCATENATE("R1C",'[9]Mapa final'!$O$11),"")</f>
        <v/>
      </c>
      <c r="L26" s="46" t="str">
        <f>IF(AND('[9]Mapa final'!$Y$12="Media",'[9]Mapa final'!$AA$12="Leve"),CONCATENATE("R1C",'[9]Mapa final'!$O$12),"")</f>
        <v/>
      </c>
      <c r="M26" s="46" t="str">
        <f>IF(AND('[9]Mapa final'!$Y$13="Media",'[9]Mapa final'!$AA$13="Leve"),CONCATENATE("R1C",'[9]Mapa final'!$O$13),"")</f>
        <v/>
      </c>
      <c r="N26" s="46" t="str">
        <f>IF(AND('[9]Mapa final'!$Y$14="Media",'[9]Mapa final'!$AA$14="Leve"),CONCATENATE("R1C",'[9]Mapa final'!$O$14),"")</f>
        <v/>
      </c>
      <c r="O26" s="47" t="str">
        <f>IF(AND('[9]Mapa final'!$Y$15="Media",'[9]Mapa final'!$AA$15="Leve"),CONCATENATE("R1C",'[9]Mapa final'!$O$15),"")</f>
        <v/>
      </c>
      <c r="P26" s="45" t="str">
        <f>IF(AND('[9]Mapa final'!$Y$10="Media",'[9]Mapa final'!$AA$10="Menor"),CONCATENATE("R1C",'[9]Mapa final'!$O$10),"")</f>
        <v/>
      </c>
      <c r="Q26" s="46" t="str">
        <f>IF(AND('[9]Mapa final'!$Y$11="Media",'[9]Mapa final'!$AA$11="Menor"),CONCATENATE("R1C",'[9]Mapa final'!$O$11),"")</f>
        <v/>
      </c>
      <c r="R26" s="46" t="str">
        <f>IF(AND('[9]Mapa final'!$Y$12="Media",'[9]Mapa final'!$AA$12="Menor"),CONCATENATE("R1C",'[9]Mapa final'!$O$12),"")</f>
        <v/>
      </c>
      <c r="S26" s="46" t="str">
        <f>IF(AND('[9]Mapa final'!$Y$13="Media",'[9]Mapa final'!$AA$13="Menor"),CONCATENATE("R1C",'[9]Mapa final'!$O$13),"")</f>
        <v/>
      </c>
      <c r="T26" s="46" t="str">
        <f>IF(AND('[9]Mapa final'!$Y$14="Media",'[9]Mapa final'!$AA$14="Menor"),CONCATENATE("R1C",'[9]Mapa final'!$O$14),"")</f>
        <v/>
      </c>
      <c r="U26" s="47" t="str">
        <f>IF(AND('[9]Mapa final'!$Y$15="Media",'[9]Mapa final'!$AA$15="Menor"),CONCATENATE("R1C",'[9]Mapa final'!$O$15),"")</f>
        <v/>
      </c>
      <c r="V26" s="45" t="str">
        <f>IF(AND('[9]Mapa final'!$Y$10="Media",'[9]Mapa final'!$AA$10="Moderado"),CONCATENATE("R1C",'[9]Mapa final'!$O$10),"")</f>
        <v/>
      </c>
      <c r="W26" s="46" t="str">
        <f>IF(AND('[9]Mapa final'!$Y$11="Media",'[9]Mapa final'!$AA$11="Moderado"),CONCATENATE("R1C",'[9]Mapa final'!$O$11),"")</f>
        <v/>
      </c>
      <c r="X26" s="46" t="str">
        <f>IF(AND('[9]Mapa final'!$Y$12="Media",'[9]Mapa final'!$AA$12="Moderado"),CONCATENATE("R1C",'[9]Mapa final'!$O$12),"")</f>
        <v/>
      </c>
      <c r="Y26" s="46" t="str">
        <f>IF(AND('[9]Mapa final'!$Y$13="Media",'[9]Mapa final'!$AA$13="Moderado"),CONCATENATE("R1C",'[9]Mapa final'!$O$13),"")</f>
        <v/>
      </c>
      <c r="Z26" s="46" t="str">
        <f>IF(AND('[9]Mapa final'!$Y$14="Media",'[9]Mapa final'!$AA$14="Moderado"),CONCATENATE("R1C",'[9]Mapa final'!$O$14),"")</f>
        <v/>
      </c>
      <c r="AA26" s="47" t="str">
        <f>IF(AND('[9]Mapa final'!$Y$15="Media",'[9]Mapa final'!$AA$15="Moderado"),CONCATENATE("R1C",'[9]Mapa final'!$O$15),"")</f>
        <v/>
      </c>
      <c r="AB26" s="27" t="str">
        <f>IF(AND('[9]Mapa final'!$Y$10="Media",'[9]Mapa final'!$AA$10="Mayor"),CONCATENATE("R1C",'[9]Mapa final'!$O$10),"")</f>
        <v/>
      </c>
      <c r="AC26" s="28" t="str">
        <f>IF(AND('[9]Mapa final'!$Y$11="Media",'[9]Mapa final'!$AA$11="Mayor"),CONCATENATE("R1C",'[9]Mapa final'!$O$11),"")</f>
        <v/>
      </c>
      <c r="AD26" s="28" t="str">
        <f>IF(AND('[9]Mapa final'!$Y$12="Media",'[9]Mapa final'!$AA$12="Mayor"),CONCATENATE("R1C",'[9]Mapa final'!$O$12),"")</f>
        <v/>
      </c>
      <c r="AE26" s="28" t="str">
        <f>IF(AND('[9]Mapa final'!$Y$13="Media",'[9]Mapa final'!$AA$13="Mayor"),CONCATENATE("R1C",'[9]Mapa final'!$O$13),"")</f>
        <v/>
      </c>
      <c r="AF26" s="28" t="str">
        <f>IF(AND('[9]Mapa final'!$Y$14="Media",'[9]Mapa final'!$AA$14="Mayor"),CONCATENATE("R1C",'[9]Mapa final'!$O$14),"")</f>
        <v/>
      </c>
      <c r="AG26" s="29" t="str">
        <f>IF(AND('[9]Mapa final'!$Y$15="Media",'[9]Mapa final'!$AA$15="Mayor"),CONCATENATE("R1C",'[9]Mapa final'!$O$15),"")</f>
        <v/>
      </c>
      <c r="AH26" s="30" t="str">
        <f>IF(AND('[9]Mapa final'!$Y$10="Media",'[9]Mapa final'!$AA$10="Catastrófico"),CONCATENATE("R1C",'[9]Mapa final'!$O$10),"")</f>
        <v/>
      </c>
      <c r="AI26" s="31" t="str">
        <f>IF(AND('[9]Mapa final'!$Y$11="Media",'[9]Mapa final'!$AA$11="Catastrófico"),CONCATENATE("R1C",'[9]Mapa final'!$O$11),"")</f>
        <v/>
      </c>
      <c r="AJ26" s="31" t="str">
        <f>IF(AND('[9]Mapa final'!$Y$12="Media",'[9]Mapa final'!$AA$12="Catastrófico"),CONCATENATE("R1C",'[9]Mapa final'!$O$12),"")</f>
        <v/>
      </c>
      <c r="AK26" s="31" t="str">
        <f>IF(AND('[9]Mapa final'!$Y$13="Media",'[9]Mapa final'!$AA$13="Catastrófico"),CONCATENATE("R1C",'[9]Mapa final'!$O$13),"")</f>
        <v/>
      </c>
      <c r="AL26" s="31" t="str">
        <f>IF(AND('[9]Mapa final'!$Y$14="Media",'[9]Mapa final'!$AA$14="Catastrófico"),CONCATENATE("R1C",'[9]Mapa final'!$O$14),"")</f>
        <v/>
      </c>
      <c r="AM26" s="32" t="str">
        <f>IF(AND('[9]Mapa final'!$Y$15="Media",'[9]Mapa final'!$AA$15="Catastrófico"),CONCATENATE("R1C",'[9]Mapa final'!$O$15),"")</f>
        <v/>
      </c>
      <c r="AN26" s="7"/>
      <c r="AO26" s="425" t="s">
        <v>41</v>
      </c>
      <c r="AP26" s="426"/>
      <c r="AQ26" s="426"/>
      <c r="AR26" s="426"/>
      <c r="AS26" s="426"/>
      <c r="AT26" s="42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row>
    <row r="27" spans="1:76" ht="12" customHeight="1" x14ac:dyDescent="0.25">
      <c r="A27" s="7"/>
      <c r="B27" s="392"/>
      <c r="C27" s="392"/>
      <c r="D27" s="393"/>
      <c r="E27" s="415"/>
      <c r="F27" s="398"/>
      <c r="G27" s="398"/>
      <c r="H27" s="398"/>
      <c r="I27" s="399"/>
      <c r="J27" s="48" t="str">
        <f>IF(AND('[9]Mapa final'!$Y$16="Media",'[9]Mapa final'!$AA$16="Leve"),CONCATENATE("R2C",'[9]Mapa final'!$O$16),"")</f>
        <v/>
      </c>
      <c r="K27" s="49" t="str">
        <f>IF(AND('[9]Mapa final'!$Y$17="Media",'[9]Mapa final'!$AA$17="Leve"),CONCATENATE("R2C",'[9]Mapa final'!$O$17),"")</f>
        <v/>
      </c>
      <c r="L27" s="49" t="str">
        <f>IF(AND('[9]Mapa final'!$Y$18="Media",'[9]Mapa final'!$AA$18="Leve"),CONCATENATE("R2C",'[9]Mapa final'!$O$18),"")</f>
        <v/>
      </c>
      <c r="M27" s="49" t="str">
        <f>IF(AND('[9]Mapa final'!$Y$19="Media",'[9]Mapa final'!$AA$19="Leve"),CONCATENATE("R2C",'[9]Mapa final'!$O$19),"")</f>
        <v/>
      </c>
      <c r="N27" s="49" t="str">
        <f>IF(AND('[9]Mapa final'!$Y$20="Media",'[9]Mapa final'!$AA$20="Leve"),CONCATENATE("R2C",'[9]Mapa final'!$O$20),"")</f>
        <v/>
      </c>
      <c r="O27" s="50" t="str">
        <f>IF(AND('[9]Mapa final'!$Y$21="Media",'[9]Mapa final'!$AA$21="Leve"),CONCATENATE("R2C",'[9]Mapa final'!$O$21),"")</f>
        <v/>
      </c>
      <c r="P27" s="48" t="str">
        <f>IF(AND('[9]Mapa final'!$Y$16="Media",'[9]Mapa final'!$AA$16="Menor"),CONCATENATE("R2C",'[9]Mapa final'!$O$16),"")</f>
        <v/>
      </c>
      <c r="Q27" s="49" t="str">
        <f>IF(AND('[9]Mapa final'!$Y$17="Media",'[9]Mapa final'!$AA$17="Menor"),CONCATENATE("R2C",'[9]Mapa final'!$O$17),"")</f>
        <v/>
      </c>
      <c r="R27" s="49" t="str">
        <f>IF(AND('[9]Mapa final'!$Y$18="Media",'[9]Mapa final'!$AA$18="Menor"),CONCATENATE("R2C",'[9]Mapa final'!$O$18),"")</f>
        <v/>
      </c>
      <c r="S27" s="49" t="str">
        <f>IF(AND('[9]Mapa final'!$Y$19="Media",'[9]Mapa final'!$AA$19="Menor"),CONCATENATE("R2C",'[9]Mapa final'!$O$19),"")</f>
        <v/>
      </c>
      <c r="T27" s="49" t="str">
        <f>IF(AND('[9]Mapa final'!$Y$20="Media",'[9]Mapa final'!$AA$20="Menor"),CONCATENATE("R2C",'[9]Mapa final'!$O$20),"")</f>
        <v/>
      </c>
      <c r="U27" s="50" t="str">
        <f>IF(AND('[9]Mapa final'!$Y$21="Media",'[9]Mapa final'!$AA$21="Menor"),CONCATENATE("R2C",'[9]Mapa final'!$O$21),"")</f>
        <v/>
      </c>
      <c r="V27" s="48" t="str">
        <f>IF(AND('[9]Mapa final'!$Y$16="Media",'[9]Mapa final'!$AA$16="Moderado"),CONCATENATE("R2C",'[9]Mapa final'!$O$16),"")</f>
        <v/>
      </c>
      <c r="W27" s="49" t="str">
        <f>IF(AND('[9]Mapa final'!$Y$17="Media",'[9]Mapa final'!$AA$17="Moderado"),CONCATENATE("R2C",'[9]Mapa final'!$O$17),"")</f>
        <v/>
      </c>
      <c r="X27" s="49" t="str">
        <f>IF(AND('[9]Mapa final'!$Y$18="Media",'[9]Mapa final'!$AA$18="Moderado"),CONCATENATE("R2C",'[9]Mapa final'!$O$18),"")</f>
        <v/>
      </c>
      <c r="Y27" s="49" t="str">
        <f>IF(AND('[9]Mapa final'!$Y$19="Media",'[9]Mapa final'!$AA$19="Moderado"),CONCATENATE("R2C",'[9]Mapa final'!$O$19),"")</f>
        <v/>
      </c>
      <c r="Z27" s="49" t="str">
        <f>IF(AND('[9]Mapa final'!$Y$20="Media",'[9]Mapa final'!$AA$20="Moderado"),CONCATENATE("R2C",'[9]Mapa final'!$O$20),"")</f>
        <v/>
      </c>
      <c r="AA27" s="50" t="str">
        <f>IF(AND('[9]Mapa final'!$Y$21="Media",'[9]Mapa final'!$AA$21="Moderado"),CONCATENATE("R2C",'[9]Mapa final'!$O$21),"")</f>
        <v/>
      </c>
      <c r="AB27" s="33" t="str">
        <f>IF(AND('[9]Mapa final'!$Y$16="Media",'[9]Mapa final'!$AA$16="Mayor"),CONCATENATE("R2C",'[9]Mapa final'!$O$16),"")</f>
        <v/>
      </c>
      <c r="AC27" s="34" t="str">
        <f>IF(AND('[9]Mapa final'!$Y$17="Media",'[9]Mapa final'!$AA$17="Mayor"),CONCATENATE("R2C",'[9]Mapa final'!$O$17),"")</f>
        <v/>
      </c>
      <c r="AD27" s="34" t="str">
        <f>IF(AND('[9]Mapa final'!$Y$18="Media",'[9]Mapa final'!$AA$18="Mayor"),CONCATENATE("R2C",'[9]Mapa final'!$O$18),"")</f>
        <v/>
      </c>
      <c r="AE27" s="34" t="str">
        <f>IF(AND('[9]Mapa final'!$Y$19="Media",'[9]Mapa final'!$AA$19="Mayor"),CONCATENATE("R2C",'[9]Mapa final'!$O$19),"")</f>
        <v/>
      </c>
      <c r="AF27" s="34" t="str">
        <f>IF(AND('[9]Mapa final'!$Y$20="Media",'[9]Mapa final'!$AA$20="Mayor"),CONCATENATE("R2C",'[9]Mapa final'!$O$20),"")</f>
        <v/>
      </c>
      <c r="AG27" s="35" t="str">
        <f>IF(AND('[9]Mapa final'!$Y$21="Media",'[9]Mapa final'!$AA$21="Mayor"),CONCATENATE("R2C",'[9]Mapa final'!$O$21),"")</f>
        <v/>
      </c>
      <c r="AH27" s="36" t="str">
        <f>IF(AND('[9]Mapa final'!$Y$16="Media",'[9]Mapa final'!$AA$16="Catastrófico"),CONCATENATE("R2C",'[9]Mapa final'!$O$16),"")</f>
        <v/>
      </c>
      <c r="AI27" s="37" t="str">
        <f>IF(AND('[9]Mapa final'!$Y$17="Media",'[9]Mapa final'!$AA$17="Catastrófico"),CONCATENATE("R2C",'[9]Mapa final'!$O$17),"")</f>
        <v/>
      </c>
      <c r="AJ27" s="37" t="str">
        <f>IF(AND('[9]Mapa final'!$Y$18="Media",'[9]Mapa final'!$AA$18="Catastrófico"),CONCATENATE("R2C",'[9]Mapa final'!$O$18),"")</f>
        <v/>
      </c>
      <c r="AK27" s="37" t="str">
        <f>IF(AND('[9]Mapa final'!$Y$19="Media",'[9]Mapa final'!$AA$19="Catastrófico"),CONCATENATE("R2C",'[9]Mapa final'!$O$19),"")</f>
        <v/>
      </c>
      <c r="AL27" s="37" t="str">
        <f>IF(AND('[9]Mapa final'!$Y$20="Media",'[9]Mapa final'!$AA$20="Catastrófico"),CONCATENATE("R2C",'[9]Mapa final'!$O$20),"")</f>
        <v/>
      </c>
      <c r="AM27" s="38" t="str">
        <f>IF(AND('[9]Mapa final'!$Y$21="Media",'[9]Mapa final'!$AA$21="Catastrófico"),CONCATENATE("R2C",'[9]Mapa final'!$O$21),"")</f>
        <v/>
      </c>
      <c r="AN27" s="7"/>
      <c r="AO27" s="428"/>
      <c r="AP27" s="429"/>
      <c r="AQ27" s="429"/>
      <c r="AR27" s="429"/>
      <c r="AS27" s="429"/>
      <c r="AT27" s="430"/>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row>
    <row r="28" spans="1:76" ht="12" customHeight="1" x14ac:dyDescent="0.25">
      <c r="A28" s="7"/>
      <c r="B28" s="392"/>
      <c r="C28" s="392"/>
      <c r="D28" s="393"/>
      <c r="E28" s="397"/>
      <c r="F28" s="398"/>
      <c r="G28" s="398"/>
      <c r="H28" s="398"/>
      <c r="I28" s="399"/>
      <c r="J28" s="48" t="str">
        <f>IF(AND('[9]Mapa final'!$Y$22="Media",'[9]Mapa final'!$AA$22="Leve"),CONCATENATE("R3C",'[9]Mapa final'!$O$22),"")</f>
        <v/>
      </c>
      <c r="K28" s="49" t="str">
        <f>IF(AND('[9]Mapa final'!$Y$23="Media",'[9]Mapa final'!$AA$23="Leve"),CONCATENATE("R3C",'[9]Mapa final'!$O$23),"")</f>
        <v/>
      </c>
      <c r="L28" s="49" t="str">
        <f>IF(AND('[9]Mapa final'!$Y$24="Media",'[9]Mapa final'!$AA$24="Leve"),CONCATENATE("R3C",'[9]Mapa final'!$O$24),"")</f>
        <v/>
      </c>
      <c r="M28" s="49" t="str">
        <f>IF(AND('[9]Mapa final'!$Y$25="Media",'[9]Mapa final'!$AA$25="Leve"),CONCATENATE("R3C",'[9]Mapa final'!$O$25),"")</f>
        <v/>
      </c>
      <c r="N28" s="49" t="str">
        <f>IF(AND('[9]Mapa final'!$Y$26="Media",'[9]Mapa final'!$AA$26="Leve"),CONCATENATE("R3C",'[9]Mapa final'!$O$26),"")</f>
        <v/>
      </c>
      <c r="O28" s="50" t="str">
        <f>IF(AND('[9]Mapa final'!$Y$27="Media",'[9]Mapa final'!$AA$27="Leve"),CONCATENATE("R3C",'[9]Mapa final'!$O$27),"")</f>
        <v/>
      </c>
      <c r="P28" s="48" t="str">
        <f>IF(AND('[9]Mapa final'!$Y$22="Media",'[9]Mapa final'!$AA$22="Menor"),CONCATENATE("R3C",'[9]Mapa final'!$O$22),"")</f>
        <v/>
      </c>
      <c r="Q28" s="49" t="str">
        <f>IF(AND('[9]Mapa final'!$Y$23="Media",'[9]Mapa final'!$AA$23="Menor"),CONCATENATE("R3C",'[9]Mapa final'!$O$23),"")</f>
        <v/>
      </c>
      <c r="R28" s="49" t="str">
        <f>IF(AND('[9]Mapa final'!$Y$24="Media",'[9]Mapa final'!$AA$24="Menor"),CONCATENATE("R3C",'[9]Mapa final'!$O$24),"")</f>
        <v/>
      </c>
      <c r="S28" s="49" t="str">
        <f>IF(AND('[9]Mapa final'!$Y$25="Media",'[9]Mapa final'!$AA$25="Menor"),CONCATENATE("R3C",'[9]Mapa final'!$O$25),"")</f>
        <v/>
      </c>
      <c r="T28" s="49" t="str">
        <f>IF(AND('[9]Mapa final'!$Y$26="Media",'[9]Mapa final'!$AA$26="Menor"),CONCATENATE("R3C",'[9]Mapa final'!$O$26),"")</f>
        <v/>
      </c>
      <c r="U28" s="50" t="str">
        <f>IF(AND('[9]Mapa final'!$Y$27="Media",'[9]Mapa final'!$AA$27="Menor"),CONCATENATE("R3C",'[9]Mapa final'!$O$27),"")</f>
        <v/>
      </c>
      <c r="V28" s="48" t="str">
        <f>IF(AND('[9]Mapa final'!$Y$22="Media",'[9]Mapa final'!$AA$22="Moderado"),CONCATENATE("R3C",'[9]Mapa final'!$O$22),"")</f>
        <v/>
      </c>
      <c r="W28" s="49" t="str">
        <f>IF(AND('[9]Mapa final'!$Y$23="Media",'[9]Mapa final'!$AA$23="Moderado"),CONCATENATE("R3C",'[9]Mapa final'!$O$23),"")</f>
        <v/>
      </c>
      <c r="X28" s="49" t="str">
        <f>IF(AND('[9]Mapa final'!$Y$24="Media",'[9]Mapa final'!$AA$24="Moderado"),CONCATENATE("R3C",'[9]Mapa final'!$O$24),"")</f>
        <v/>
      </c>
      <c r="Y28" s="49" t="str">
        <f>IF(AND('[9]Mapa final'!$Y$25="Media",'[9]Mapa final'!$AA$25="Moderado"),CONCATENATE("R3C",'[9]Mapa final'!$O$25),"")</f>
        <v/>
      </c>
      <c r="Z28" s="49" t="str">
        <f>IF(AND('[9]Mapa final'!$Y$26="Media",'[9]Mapa final'!$AA$26="Moderado"),CONCATENATE("R3C",'[9]Mapa final'!$O$26),"")</f>
        <v/>
      </c>
      <c r="AA28" s="50" t="str">
        <f>IF(AND('[9]Mapa final'!$Y$27="Media",'[9]Mapa final'!$AA$27="Moderado"),CONCATENATE("R3C",'[9]Mapa final'!$O$27),"")</f>
        <v/>
      </c>
      <c r="AB28" s="33" t="str">
        <f>IF(AND('[9]Mapa final'!$Y$22="Media",'[9]Mapa final'!$AA$22="Mayor"),CONCATENATE("R3C",'[9]Mapa final'!$O$22),"")</f>
        <v/>
      </c>
      <c r="AC28" s="34" t="str">
        <f>IF(AND('[9]Mapa final'!$Y$23="Media",'[9]Mapa final'!$AA$23="Mayor"),CONCATENATE("R3C",'[9]Mapa final'!$O$23),"")</f>
        <v/>
      </c>
      <c r="AD28" s="34" t="str">
        <f>IF(AND('[9]Mapa final'!$Y$24="Media",'[9]Mapa final'!$AA$24="Mayor"),CONCATENATE("R3C",'[9]Mapa final'!$O$24),"")</f>
        <v/>
      </c>
      <c r="AE28" s="34" t="str">
        <f>IF(AND('[9]Mapa final'!$Y$25="Media",'[9]Mapa final'!$AA$25="Mayor"),CONCATENATE("R3C",'[9]Mapa final'!$O$25),"")</f>
        <v/>
      </c>
      <c r="AF28" s="34" t="str">
        <f>IF(AND('[9]Mapa final'!$Y$26="Media",'[9]Mapa final'!$AA$26="Mayor"),CONCATENATE("R3C",'[9]Mapa final'!$O$26),"")</f>
        <v/>
      </c>
      <c r="AG28" s="35" t="str">
        <f>IF(AND('[9]Mapa final'!$Y$27="Media",'[9]Mapa final'!$AA$27="Mayor"),CONCATENATE("R3C",'[9]Mapa final'!$O$27),"")</f>
        <v/>
      </c>
      <c r="AH28" s="36" t="str">
        <f>IF(AND('[9]Mapa final'!$Y$22="Media",'[9]Mapa final'!$AA$22="Catastrófico"),CONCATENATE("R3C",'[9]Mapa final'!$O$22),"")</f>
        <v/>
      </c>
      <c r="AI28" s="37" t="str">
        <f>IF(AND('[9]Mapa final'!$Y$23="Media",'[9]Mapa final'!$AA$23="Catastrófico"),CONCATENATE("R3C",'[9]Mapa final'!$O$23),"")</f>
        <v/>
      </c>
      <c r="AJ28" s="37" t="str">
        <f>IF(AND('[9]Mapa final'!$Y$24="Media",'[9]Mapa final'!$AA$24="Catastrófico"),CONCATENATE("R3C",'[9]Mapa final'!$O$24),"")</f>
        <v/>
      </c>
      <c r="AK28" s="37" t="str">
        <f>IF(AND('[9]Mapa final'!$Y$25="Media",'[9]Mapa final'!$AA$25="Catastrófico"),CONCATENATE("R3C",'[9]Mapa final'!$O$25),"")</f>
        <v/>
      </c>
      <c r="AL28" s="37" t="str">
        <f>IF(AND('[9]Mapa final'!$Y$26="Media",'[9]Mapa final'!$AA$26="Catastrófico"),CONCATENATE("R3C",'[9]Mapa final'!$O$26),"")</f>
        <v/>
      </c>
      <c r="AM28" s="38" t="str">
        <f>IF(AND('[9]Mapa final'!$Y$27="Media",'[9]Mapa final'!$AA$27="Catastrófico"),CONCATENATE("R3C",'[9]Mapa final'!$O$27),"")</f>
        <v/>
      </c>
      <c r="AN28" s="7"/>
      <c r="AO28" s="428"/>
      <c r="AP28" s="429"/>
      <c r="AQ28" s="429"/>
      <c r="AR28" s="429"/>
      <c r="AS28" s="429"/>
      <c r="AT28" s="430"/>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row>
    <row r="29" spans="1:76" ht="12" customHeight="1" x14ac:dyDescent="0.25">
      <c r="A29" s="7"/>
      <c r="B29" s="392"/>
      <c r="C29" s="392"/>
      <c r="D29" s="393"/>
      <c r="E29" s="397"/>
      <c r="F29" s="398"/>
      <c r="G29" s="398"/>
      <c r="H29" s="398"/>
      <c r="I29" s="399"/>
      <c r="J29" s="48" t="str">
        <f>IF(AND('[9]Mapa final'!$Y$28="Media",'[9]Mapa final'!$AA$28="Leve"),CONCATENATE("R4C",'[9]Mapa final'!$O$28),"")</f>
        <v/>
      </c>
      <c r="K29" s="49" t="str">
        <f>IF(AND('[9]Mapa final'!$Y$29="Media",'[9]Mapa final'!$AA$29="Leve"),CONCATENATE("R4C",'[9]Mapa final'!$O$29),"")</f>
        <v/>
      </c>
      <c r="L29" s="49" t="str">
        <f>IF(AND('[9]Mapa final'!$Y$30="Media",'[9]Mapa final'!$AA$30="Leve"),CONCATENATE("R4C",'[9]Mapa final'!$O$30),"")</f>
        <v/>
      </c>
      <c r="M29" s="49" t="str">
        <f>IF(AND('[9]Mapa final'!$Y$31="Media",'[9]Mapa final'!$AA$31="Leve"),CONCATENATE("R4C",'[9]Mapa final'!$O$31),"")</f>
        <v/>
      </c>
      <c r="N29" s="49" t="str">
        <f>IF(AND('[9]Mapa final'!$Y$32="Media",'[9]Mapa final'!$AA$32="Leve"),CONCATENATE("R4C",'[9]Mapa final'!$O$32),"")</f>
        <v/>
      </c>
      <c r="O29" s="50" t="str">
        <f>IF(AND('[9]Mapa final'!$Y$33="Media",'[9]Mapa final'!$AA$33="Leve"),CONCATENATE("R4C",'[9]Mapa final'!$O$33),"")</f>
        <v/>
      </c>
      <c r="P29" s="48" t="str">
        <f>IF(AND('[9]Mapa final'!$Y$28="Media",'[9]Mapa final'!$AA$28="Menor"),CONCATENATE("R4C",'[9]Mapa final'!$O$28),"")</f>
        <v/>
      </c>
      <c r="Q29" s="49" t="str">
        <f>IF(AND('[9]Mapa final'!$Y$29="Media",'[9]Mapa final'!$AA$29="Menor"),CONCATENATE("R4C",'[9]Mapa final'!$O$29),"")</f>
        <v/>
      </c>
      <c r="R29" s="49" t="str">
        <f>IF(AND('[9]Mapa final'!$Y$30="Media",'[9]Mapa final'!$AA$30="Menor"),CONCATENATE("R4C",'[9]Mapa final'!$O$30),"")</f>
        <v/>
      </c>
      <c r="S29" s="49" t="str">
        <f>IF(AND('[9]Mapa final'!$Y$31="Media",'[9]Mapa final'!$AA$31="Menor"),CONCATENATE("R4C",'[9]Mapa final'!$O$31),"")</f>
        <v/>
      </c>
      <c r="T29" s="49" t="str">
        <f>IF(AND('[9]Mapa final'!$Y$32="Media",'[9]Mapa final'!$AA$32="Menor"),CONCATENATE("R4C",'[9]Mapa final'!$O$32),"")</f>
        <v/>
      </c>
      <c r="U29" s="50" t="str">
        <f>IF(AND('[9]Mapa final'!$Y$33="Media",'[9]Mapa final'!$AA$33="Menor"),CONCATENATE("R4C",'[9]Mapa final'!$O$33),"")</f>
        <v/>
      </c>
      <c r="V29" s="48" t="str">
        <f>IF(AND('[9]Mapa final'!$Y$28="Media",'[9]Mapa final'!$AA$28="Moderado"),CONCATENATE("R4C",'[9]Mapa final'!$O$28),"")</f>
        <v/>
      </c>
      <c r="W29" s="49" t="str">
        <f>IF(AND('[9]Mapa final'!$Y$29="Media",'[9]Mapa final'!$AA$29="Moderado"),CONCATENATE("R4C",'[9]Mapa final'!$O$29),"")</f>
        <v/>
      </c>
      <c r="X29" s="49" t="str">
        <f>IF(AND('[9]Mapa final'!$Y$30="Media",'[9]Mapa final'!$AA$30="Moderado"),CONCATENATE("R4C",'[9]Mapa final'!$O$30),"")</f>
        <v/>
      </c>
      <c r="Y29" s="49" t="str">
        <f>IF(AND('[9]Mapa final'!$Y$31="Media",'[9]Mapa final'!$AA$31="Moderado"),CONCATENATE("R4C",'[9]Mapa final'!$O$31),"")</f>
        <v/>
      </c>
      <c r="Z29" s="49" t="str">
        <f>IF(AND('[9]Mapa final'!$Y$32="Media",'[9]Mapa final'!$AA$32="Moderado"),CONCATENATE("R4C",'[9]Mapa final'!$O$32),"")</f>
        <v/>
      </c>
      <c r="AA29" s="50" t="str">
        <f>IF(AND('[9]Mapa final'!$Y$33="Media",'[9]Mapa final'!$AA$33="Moderado"),CONCATENATE("R4C",'[9]Mapa final'!$O$33),"")</f>
        <v/>
      </c>
      <c r="AB29" s="33" t="str">
        <f>IF(AND('[9]Mapa final'!$Y$28="Media",'[9]Mapa final'!$AA$28="Mayor"),CONCATENATE("R4C",'[9]Mapa final'!$O$28),"")</f>
        <v/>
      </c>
      <c r="AC29" s="34" t="str">
        <f>IF(AND('[9]Mapa final'!$Y$29="Media",'[9]Mapa final'!$AA$29="Mayor"),CONCATENATE("R4C",'[9]Mapa final'!$O$29),"")</f>
        <v/>
      </c>
      <c r="AD29" s="34" t="str">
        <f>IF(AND('[9]Mapa final'!$Y$30="Media",'[9]Mapa final'!$AA$30="Mayor"),CONCATENATE("R4C",'[9]Mapa final'!$O$30),"")</f>
        <v/>
      </c>
      <c r="AE29" s="34" t="str">
        <f>IF(AND('[9]Mapa final'!$Y$31="Media",'[9]Mapa final'!$AA$31="Mayor"),CONCATENATE("R4C",'[9]Mapa final'!$O$31),"")</f>
        <v/>
      </c>
      <c r="AF29" s="34" t="str">
        <f>IF(AND('[9]Mapa final'!$Y$32="Media",'[9]Mapa final'!$AA$32="Mayor"),CONCATENATE("R4C",'[9]Mapa final'!$O$32),"")</f>
        <v/>
      </c>
      <c r="AG29" s="35" t="str">
        <f>IF(AND('[9]Mapa final'!$Y$33="Media",'[9]Mapa final'!$AA$33="Mayor"),CONCATENATE("R4C",'[9]Mapa final'!$O$33),"")</f>
        <v/>
      </c>
      <c r="AH29" s="36" t="str">
        <f>IF(AND('[9]Mapa final'!$Y$28="Media",'[9]Mapa final'!$AA$28="Catastrófico"),CONCATENATE("R4C",'[9]Mapa final'!$O$28),"")</f>
        <v/>
      </c>
      <c r="AI29" s="37" t="str">
        <f>IF(AND('[9]Mapa final'!$Y$29="Media",'[9]Mapa final'!$AA$29="Catastrófico"),CONCATENATE("R4C",'[9]Mapa final'!$O$29),"")</f>
        <v/>
      </c>
      <c r="AJ29" s="37" t="str">
        <f>IF(AND('[9]Mapa final'!$Y$30="Media",'[9]Mapa final'!$AA$30="Catastrófico"),CONCATENATE("R4C",'[9]Mapa final'!$O$30),"")</f>
        <v/>
      </c>
      <c r="AK29" s="37" t="str">
        <f>IF(AND('[9]Mapa final'!$Y$31="Media",'[9]Mapa final'!$AA$31="Catastrófico"),CONCATENATE("R4C",'[9]Mapa final'!$O$31),"")</f>
        <v/>
      </c>
      <c r="AL29" s="37" t="str">
        <f>IF(AND('[9]Mapa final'!$Y$32="Media",'[9]Mapa final'!$AA$32="Catastrófico"),CONCATENATE("R4C",'[9]Mapa final'!$O$32),"")</f>
        <v/>
      </c>
      <c r="AM29" s="38" t="str">
        <f>IF(AND('[9]Mapa final'!$Y$33="Media",'[9]Mapa final'!$AA$33="Catastrófico"),CONCATENATE("R4C",'[9]Mapa final'!$O$33),"")</f>
        <v/>
      </c>
      <c r="AN29" s="7"/>
      <c r="AO29" s="428"/>
      <c r="AP29" s="429"/>
      <c r="AQ29" s="429"/>
      <c r="AR29" s="429"/>
      <c r="AS29" s="429"/>
      <c r="AT29" s="430"/>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row>
    <row r="30" spans="1:76" ht="12" customHeight="1" x14ac:dyDescent="0.25">
      <c r="A30" s="7"/>
      <c r="B30" s="392"/>
      <c r="C30" s="392"/>
      <c r="D30" s="393"/>
      <c r="E30" s="397"/>
      <c r="F30" s="398"/>
      <c r="G30" s="398"/>
      <c r="H30" s="398"/>
      <c r="I30" s="399"/>
      <c r="J30" s="48" t="str">
        <f>IF(AND('[9]Mapa final'!$Y$34="Media",'[9]Mapa final'!$AA$34="Leve"),CONCATENATE("R5C",'[9]Mapa final'!$O$34),"")</f>
        <v/>
      </c>
      <c r="K30" s="49" t="str">
        <f>IF(AND('[9]Mapa final'!$Y$35="Media",'[9]Mapa final'!$AA$35="Leve"),CONCATENATE("R5C",'[9]Mapa final'!$O$35),"")</f>
        <v/>
      </c>
      <c r="L30" s="49" t="str">
        <f>IF(AND('[9]Mapa final'!$Y$36="Media",'[9]Mapa final'!$AA$36="Leve"),CONCATENATE("R5C",'[9]Mapa final'!$O$36),"")</f>
        <v/>
      </c>
      <c r="M30" s="49" t="str">
        <f>IF(AND('[9]Mapa final'!$Y$37="Media",'[9]Mapa final'!$AA$37="Leve"),CONCATENATE("R5C",'[9]Mapa final'!$O$37),"")</f>
        <v/>
      </c>
      <c r="N30" s="49" t="str">
        <f>IF(AND('[9]Mapa final'!$Y$38="Media",'[9]Mapa final'!$AA$38="Leve"),CONCATENATE("R5C",'[9]Mapa final'!$O$38),"")</f>
        <v/>
      </c>
      <c r="O30" s="50" t="str">
        <f>IF(AND('[9]Mapa final'!$Y$39="Media",'[9]Mapa final'!$AA$39="Leve"),CONCATENATE("R5C",'[9]Mapa final'!$O$39),"")</f>
        <v/>
      </c>
      <c r="P30" s="48" t="str">
        <f>IF(AND('[9]Mapa final'!$Y$34="Media",'[9]Mapa final'!$AA$34="Menor"),CONCATENATE("R5C",'[9]Mapa final'!$O$34),"")</f>
        <v/>
      </c>
      <c r="Q30" s="49" t="str">
        <f>IF(AND('[9]Mapa final'!$Y$35="Media",'[9]Mapa final'!$AA$35="Menor"),CONCATENATE("R5C",'[9]Mapa final'!$O$35),"")</f>
        <v/>
      </c>
      <c r="R30" s="49" t="str">
        <f>IF(AND('[9]Mapa final'!$Y$36="Media",'[9]Mapa final'!$AA$36="Menor"),CONCATENATE("R5C",'[9]Mapa final'!$O$36),"")</f>
        <v/>
      </c>
      <c r="S30" s="49" t="str">
        <f>IF(AND('[9]Mapa final'!$Y$37="Media",'[9]Mapa final'!$AA$37="Menor"),CONCATENATE("R5C",'[9]Mapa final'!$O$37),"")</f>
        <v/>
      </c>
      <c r="T30" s="49" t="str">
        <f>IF(AND('[9]Mapa final'!$Y$38="Media",'[9]Mapa final'!$AA$38="Menor"),CONCATENATE("R5C",'[9]Mapa final'!$O$38),"")</f>
        <v/>
      </c>
      <c r="U30" s="50" t="str">
        <f>IF(AND('[9]Mapa final'!$Y$39="Media",'[9]Mapa final'!$AA$39="Menor"),CONCATENATE("R5C",'[9]Mapa final'!$O$39),"")</f>
        <v/>
      </c>
      <c r="V30" s="48" t="str">
        <f>IF(AND('[9]Mapa final'!$Y$34="Media",'[9]Mapa final'!$AA$34="Moderado"),CONCATENATE("R5C",'[9]Mapa final'!$O$34),"")</f>
        <v/>
      </c>
      <c r="W30" s="49" t="str">
        <f>IF(AND('[9]Mapa final'!$Y$35="Media",'[9]Mapa final'!$AA$35="Moderado"),CONCATENATE("R5C",'[9]Mapa final'!$O$35),"")</f>
        <v/>
      </c>
      <c r="X30" s="49" t="str">
        <f>IF(AND('[9]Mapa final'!$Y$36="Media",'[9]Mapa final'!$AA$36="Moderado"),CONCATENATE("R5C",'[9]Mapa final'!$O$36),"")</f>
        <v/>
      </c>
      <c r="Y30" s="49" t="str">
        <f>IF(AND('[9]Mapa final'!$Y$37="Media",'[9]Mapa final'!$AA$37="Moderado"),CONCATENATE("R5C",'[9]Mapa final'!$O$37),"")</f>
        <v/>
      </c>
      <c r="Z30" s="49" t="str">
        <f>IF(AND('[9]Mapa final'!$Y$38="Media",'[9]Mapa final'!$AA$38="Moderado"),CONCATENATE("R5C",'[9]Mapa final'!$O$38),"")</f>
        <v/>
      </c>
      <c r="AA30" s="50" t="str">
        <f>IF(AND('[9]Mapa final'!$Y$39="Media",'[9]Mapa final'!$AA$39="Moderado"),CONCATENATE("R5C",'[9]Mapa final'!$O$39),"")</f>
        <v/>
      </c>
      <c r="AB30" s="33" t="str">
        <f>IF(AND('[9]Mapa final'!$Y$34="Media",'[9]Mapa final'!$AA$34="Mayor"),CONCATENATE("R5C",'[9]Mapa final'!$O$34),"")</f>
        <v/>
      </c>
      <c r="AC30" s="34" t="str">
        <f>IF(AND('[9]Mapa final'!$Y$35="Media",'[9]Mapa final'!$AA$35="Mayor"),CONCATENATE("R5C",'[9]Mapa final'!$O$35),"")</f>
        <v/>
      </c>
      <c r="AD30" s="34" t="str">
        <f>IF(AND('[9]Mapa final'!$Y$36="Media",'[9]Mapa final'!$AA$36="Mayor"),CONCATENATE("R5C",'[9]Mapa final'!$O$36),"")</f>
        <v/>
      </c>
      <c r="AE30" s="34" t="str">
        <f>IF(AND('[9]Mapa final'!$Y$37="Media",'[9]Mapa final'!$AA$37="Mayor"),CONCATENATE("R5C",'[9]Mapa final'!$O$37),"")</f>
        <v/>
      </c>
      <c r="AF30" s="34" t="str">
        <f>IF(AND('[9]Mapa final'!$Y$38="Media",'[9]Mapa final'!$AA$38="Mayor"),CONCATENATE("R5C",'[9]Mapa final'!$O$38),"")</f>
        <v/>
      </c>
      <c r="AG30" s="35" t="str">
        <f>IF(AND('[9]Mapa final'!$Y$39="Media",'[9]Mapa final'!$AA$39="Mayor"),CONCATENATE("R5C",'[9]Mapa final'!$O$39),"")</f>
        <v/>
      </c>
      <c r="AH30" s="36" t="str">
        <f>IF(AND('[9]Mapa final'!$Y$34="Media",'[9]Mapa final'!$AA$34="Catastrófico"),CONCATENATE("R5C",'[9]Mapa final'!$O$34),"")</f>
        <v/>
      </c>
      <c r="AI30" s="37" t="str">
        <f>IF(AND('[9]Mapa final'!$Y$35="Media",'[9]Mapa final'!$AA$35="Catastrófico"),CONCATENATE("R5C",'[9]Mapa final'!$O$35),"")</f>
        <v/>
      </c>
      <c r="AJ30" s="37" t="str">
        <f>IF(AND('[9]Mapa final'!$Y$36="Media",'[9]Mapa final'!$AA$36="Catastrófico"),CONCATENATE("R5C",'[9]Mapa final'!$O$36),"")</f>
        <v/>
      </c>
      <c r="AK30" s="37" t="str">
        <f>IF(AND('[9]Mapa final'!$Y$37="Media",'[9]Mapa final'!$AA$37="Catastrófico"),CONCATENATE("R5C",'[9]Mapa final'!$O$37),"")</f>
        <v/>
      </c>
      <c r="AL30" s="37" t="str">
        <f>IF(AND('[9]Mapa final'!$Y$38="Media",'[9]Mapa final'!$AA$38="Catastrófico"),CONCATENATE("R5C",'[9]Mapa final'!$O$38),"")</f>
        <v/>
      </c>
      <c r="AM30" s="38" t="str">
        <f>IF(AND('[9]Mapa final'!$Y$39="Media",'[9]Mapa final'!$AA$39="Catastrófico"),CONCATENATE("R5C",'[9]Mapa final'!$O$39),"")</f>
        <v/>
      </c>
      <c r="AN30" s="7"/>
      <c r="AO30" s="428"/>
      <c r="AP30" s="429"/>
      <c r="AQ30" s="429"/>
      <c r="AR30" s="429"/>
      <c r="AS30" s="429"/>
      <c r="AT30" s="430"/>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row>
    <row r="31" spans="1:76" ht="12" customHeight="1" x14ac:dyDescent="0.25">
      <c r="A31" s="7"/>
      <c r="B31" s="392"/>
      <c r="C31" s="392"/>
      <c r="D31" s="393"/>
      <c r="E31" s="397"/>
      <c r="F31" s="398"/>
      <c r="G31" s="398"/>
      <c r="H31" s="398"/>
      <c r="I31" s="399"/>
      <c r="J31" s="48" t="str">
        <f>IF(AND('[9]Mapa final'!$Y$40="Media",'[9]Mapa final'!$AA$40="Leve"),CONCATENATE("R6C",'[9]Mapa final'!$O$40),"")</f>
        <v/>
      </c>
      <c r="K31" s="49" t="str">
        <f>IF(AND('[9]Mapa final'!$Y$41="Media",'[9]Mapa final'!$AA$41="Leve"),CONCATENATE("R6C",'[9]Mapa final'!$O$41),"")</f>
        <v/>
      </c>
      <c r="L31" s="49" t="str">
        <f>IF(AND('[9]Mapa final'!$Y$42="Media",'[9]Mapa final'!$AA$42="Leve"),CONCATENATE("R6C",'[9]Mapa final'!$O$42),"")</f>
        <v/>
      </c>
      <c r="M31" s="49" t="str">
        <f>IF(AND('[9]Mapa final'!$Y$43="Media",'[9]Mapa final'!$AA$43="Leve"),CONCATENATE("R6C",'[9]Mapa final'!$O$43),"")</f>
        <v/>
      </c>
      <c r="N31" s="49" t="str">
        <f>IF(AND('[9]Mapa final'!$Y$44="Media",'[9]Mapa final'!$AA$44="Leve"),CONCATENATE("R6C",'[9]Mapa final'!$O$44),"")</f>
        <v/>
      </c>
      <c r="O31" s="50" t="str">
        <f>IF(AND('[9]Mapa final'!$Y$45="Media",'[9]Mapa final'!$AA$45="Leve"),CONCATENATE("R6C",'[9]Mapa final'!$O$45),"")</f>
        <v/>
      </c>
      <c r="P31" s="48" t="str">
        <f>IF(AND('[9]Mapa final'!$Y$40="Media",'[9]Mapa final'!$AA$40="Menor"),CONCATENATE("R6C",'[9]Mapa final'!$O$40),"")</f>
        <v/>
      </c>
      <c r="Q31" s="49" t="str">
        <f>IF(AND('[9]Mapa final'!$Y$41="Media",'[9]Mapa final'!$AA$41="Menor"),CONCATENATE("R6C",'[9]Mapa final'!$O$41),"")</f>
        <v/>
      </c>
      <c r="R31" s="49" t="str">
        <f>IF(AND('[9]Mapa final'!$Y$42="Media",'[9]Mapa final'!$AA$42="Menor"),CONCATENATE("R6C",'[9]Mapa final'!$O$42),"")</f>
        <v/>
      </c>
      <c r="S31" s="49" t="str">
        <f>IF(AND('[9]Mapa final'!$Y$43="Media",'[9]Mapa final'!$AA$43="Menor"),CONCATENATE("R6C",'[9]Mapa final'!$O$43),"")</f>
        <v/>
      </c>
      <c r="T31" s="49" t="str">
        <f>IF(AND('[9]Mapa final'!$Y$44="Media",'[9]Mapa final'!$AA$44="Menor"),CONCATENATE("R6C",'[9]Mapa final'!$O$44),"")</f>
        <v/>
      </c>
      <c r="U31" s="50" t="str">
        <f>IF(AND('[9]Mapa final'!$Y$45="Media",'[9]Mapa final'!$AA$45="Menor"),CONCATENATE("R6C",'[9]Mapa final'!$O$45),"")</f>
        <v/>
      </c>
      <c r="V31" s="48" t="str">
        <f>IF(AND('[9]Mapa final'!$Y$40="Media",'[9]Mapa final'!$AA$40="Moderado"),CONCATENATE("R6C",'[9]Mapa final'!$O$40),"")</f>
        <v/>
      </c>
      <c r="W31" s="49" t="str">
        <f>IF(AND('[9]Mapa final'!$Y$41="Media",'[9]Mapa final'!$AA$41="Moderado"),CONCATENATE("R6C",'[9]Mapa final'!$O$41),"")</f>
        <v/>
      </c>
      <c r="X31" s="49" t="str">
        <f>IF(AND('[9]Mapa final'!$Y$42="Media",'[9]Mapa final'!$AA$42="Moderado"),CONCATENATE("R6C",'[9]Mapa final'!$O$42),"")</f>
        <v/>
      </c>
      <c r="Y31" s="49" t="str">
        <f>IF(AND('[9]Mapa final'!$Y$43="Media",'[9]Mapa final'!$AA$43="Moderado"),CONCATENATE("R6C",'[9]Mapa final'!$O$43),"")</f>
        <v/>
      </c>
      <c r="Z31" s="49" t="str">
        <f>IF(AND('[9]Mapa final'!$Y$44="Media",'[9]Mapa final'!$AA$44="Moderado"),CONCATENATE("R6C",'[9]Mapa final'!$O$44),"")</f>
        <v/>
      </c>
      <c r="AA31" s="50" t="str">
        <f>IF(AND('[9]Mapa final'!$Y$45="Media",'[9]Mapa final'!$AA$45="Moderado"),CONCATENATE("R6C",'[9]Mapa final'!$O$45),"")</f>
        <v/>
      </c>
      <c r="AB31" s="33" t="str">
        <f>IF(AND('[9]Mapa final'!$Y$40="Media",'[9]Mapa final'!$AA$40="Mayor"),CONCATENATE("R6C",'[9]Mapa final'!$O$40),"")</f>
        <v/>
      </c>
      <c r="AC31" s="34" t="str">
        <f>IF(AND('[9]Mapa final'!$Y$41="Media",'[9]Mapa final'!$AA$41="Mayor"),CONCATENATE("R6C",'[9]Mapa final'!$O$41),"")</f>
        <v/>
      </c>
      <c r="AD31" s="34" t="str">
        <f>IF(AND('[9]Mapa final'!$Y$42="Media",'[9]Mapa final'!$AA$42="Mayor"),CONCATENATE("R6C",'[9]Mapa final'!$O$42),"")</f>
        <v/>
      </c>
      <c r="AE31" s="34" t="str">
        <f>IF(AND('[9]Mapa final'!$Y$43="Media",'[9]Mapa final'!$AA$43="Mayor"),CONCATENATE("R6C",'[9]Mapa final'!$O$43),"")</f>
        <v/>
      </c>
      <c r="AF31" s="34" t="str">
        <f>IF(AND('[9]Mapa final'!$Y$44="Media",'[9]Mapa final'!$AA$44="Mayor"),CONCATENATE("R6C",'[9]Mapa final'!$O$44),"")</f>
        <v/>
      </c>
      <c r="AG31" s="35" t="str">
        <f>IF(AND('[9]Mapa final'!$Y$45="Media",'[9]Mapa final'!$AA$45="Mayor"),CONCATENATE("R6C",'[9]Mapa final'!$O$45),"")</f>
        <v/>
      </c>
      <c r="AH31" s="36" t="str">
        <f>IF(AND('[9]Mapa final'!$Y$40="Media",'[9]Mapa final'!$AA$40="Catastrófico"),CONCATENATE("R6C",'[9]Mapa final'!$O$40),"")</f>
        <v/>
      </c>
      <c r="AI31" s="37" t="str">
        <f>IF(AND('[9]Mapa final'!$Y$41="Media",'[9]Mapa final'!$AA$41="Catastrófico"),CONCATENATE("R6C",'[9]Mapa final'!$O$41),"")</f>
        <v/>
      </c>
      <c r="AJ31" s="37" t="str">
        <f>IF(AND('[9]Mapa final'!$Y$42="Media",'[9]Mapa final'!$AA$42="Catastrófico"),CONCATENATE("R6C",'[9]Mapa final'!$O$42),"")</f>
        <v/>
      </c>
      <c r="AK31" s="37" t="str">
        <f>IF(AND('[9]Mapa final'!$Y$43="Media",'[9]Mapa final'!$AA$43="Catastrófico"),CONCATENATE("R6C",'[9]Mapa final'!$O$43),"")</f>
        <v/>
      </c>
      <c r="AL31" s="37" t="str">
        <f>IF(AND('[9]Mapa final'!$Y$44="Media",'[9]Mapa final'!$AA$44="Catastrófico"),CONCATENATE("R6C",'[9]Mapa final'!$O$44),"")</f>
        <v/>
      </c>
      <c r="AM31" s="38" t="str">
        <f>IF(AND('[9]Mapa final'!$Y$45="Media",'[9]Mapa final'!$AA$45="Catastrófico"),CONCATENATE("R6C",'[9]Mapa final'!$O$45),"")</f>
        <v/>
      </c>
      <c r="AN31" s="7"/>
      <c r="AO31" s="428"/>
      <c r="AP31" s="429"/>
      <c r="AQ31" s="429"/>
      <c r="AR31" s="429"/>
      <c r="AS31" s="429"/>
      <c r="AT31" s="430"/>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row>
    <row r="32" spans="1:76" ht="12" customHeight="1" x14ac:dyDescent="0.25">
      <c r="A32" s="7"/>
      <c r="B32" s="392"/>
      <c r="C32" s="392"/>
      <c r="D32" s="393"/>
      <c r="E32" s="397"/>
      <c r="F32" s="398"/>
      <c r="G32" s="398"/>
      <c r="H32" s="398"/>
      <c r="I32" s="399"/>
      <c r="J32" s="48" t="str">
        <f>IF(AND('[9]Mapa final'!$Y$46="Media",'[9]Mapa final'!$AA$46="Leve"),CONCATENATE("R7C",'[9]Mapa final'!$O$46),"")</f>
        <v/>
      </c>
      <c r="K32" s="49" t="str">
        <f>IF(AND('[9]Mapa final'!$Y$47="Media",'[9]Mapa final'!$AA$47="Leve"),CONCATENATE("R7C",'[9]Mapa final'!$O$47),"")</f>
        <v/>
      </c>
      <c r="L32" s="49" t="str">
        <f>IF(AND('[9]Mapa final'!$Y$48="Media",'[9]Mapa final'!$AA$48="Leve"),CONCATENATE("R7C",'[9]Mapa final'!$O$48),"")</f>
        <v/>
      </c>
      <c r="M32" s="49" t="str">
        <f>IF(AND('[9]Mapa final'!$Y$49="Media",'[9]Mapa final'!$AA$49="Leve"),CONCATENATE("R7C",'[9]Mapa final'!$O$49),"")</f>
        <v/>
      </c>
      <c r="N32" s="49" t="str">
        <f>IF(AND('[9]Mapa final'!$Y$50="Media",'[9]Mapa final'!$AA$50="Leve"),CONCATENATE("R7C",'[9]Mapa final'!$O$50),"")</f>
        <v/>
      </c>
      <c r="O32" s="50" t="str">
        <f>IF(AND('[9]Mapa final'!$Y$51="Media",'[9]Mapa final'!$AA$51="Leve"),CONCATENATE("R7C",'[9]Mapa final'!$O$51),"")</f>
        <v/>
      </c>
      <c r="P32" s="48" t="str">
        <f>IF(AND('[9]Mapa final'!$Y$46="Media",'[9]Mapa final'!$AA$46="Menor"),CONCATENATE("R7C",'[9]Mapa final'!$O$46),"")</f>
        <v/>
      </c>
      <c r="Q32" s="49" t="str">
        <f>IF(AND('[9]Mapa final'!$Y$47="Media",'[9]Mapa final'!$AA$47="Menor"),CONCATENATE("R7C",'[9]Mapa final'!$O$47),"")</f>
        <v/>
      </c>
      <c r="R32" s="49" t="str">
        <f>IF(AND('[9]Mapa final'!$Y$48="Media",'[9]Mapa final'!$AA$48="Menor"),CONCATENATE("R7C",'[9]Mapa final'!$O$48),"")</f>
        <v/>
      </c>
      <c r="S32" s="49" t="str">
        <f>IF(AND('[9]Mapa final'!$Y$49="Media",'[9]Mapa final'!$AA$49="Menor"),CONCATENATE("R7C",'[9]Mapa final'!$O$49),"")</f>
        <v/>
      </c>
      <c r="T32" s="49" t="str">
        <f>IF(AND('[9]Mapa final'!$Y$50="Media",'[9]Mapa final'!$AA$50="Menor"),CONCATENATE("R7C",'[9]Mapa final'!$O$50),"")</f>
        <v/>
      </c>
      <c r="U32" s="50" t="str">
        <f>IF(AND('[9]Mapa final'!$Y$51="Media",'[9]Mapa final'!$AA$51="Menor"),CONCATENATE("R7C",'[9]Mapa final'!$O$51),"")</f>
        <v/>
      </c>
      <c r="V32" s="48" t="str">
        <f>IF(AND('[9]Mapa final'!$Y$46="Media",'[9]Mapa final'!$AA$46="Moderado"),CONCATENATE("R7C",'[9]Mapa final'!$O$46),"")</f>
        <v/>
      </c>
      <c r="W32" s="49" t="str">
        <f>IF(AND('[9]Mapa final'!$Y$47="Media",'[9]Mapa final'!$AA$47="Moderado"),CONCATENATE("R7C",'[9]Mapa final'!$O$47),"")</f>
        <v/>
      </c>
      <c r="X32" s="49" t="str">
        <f>IF(AND('[9]Mapa final'!$Y$48="Media",'[9]Mapa final'!$AA$48="Moderado"),CONCATENATE("R7C",'[9]Mapa final'!$O$48),"")</f>
        <v/>
      </c>
      <c r="Y32" s="49" t="str">
        <f>IF(AND('[9]Mapa final'!$Y$49="Media",'[9]Mapa final'!$AA$49="Moderado"),CONCATENATE("R7C",'[9]Mapa final'!$O$49),"")</f>
        <v/>
      </c>
      <c r="Z32" s="49" t="str">
        <f>IF(AND('[9]Mapa final'!$Y$50="Media",'[9]Mapa final'!$AA$50="Moderado"),CONCATENATE("R7C",'[9]Mapa final'!$O$50),"")</f>
        <v/>
      </c>
      <c r="AA32" s="50" t="str">
        <f>IF(AND('[9]Mapa final'!$Y$51="Media",'[9]Mapa final'!$AA$51="Moderado"),CONCATENATE("R7C",'[9]Mapa final'!$O$51),"")</f>
        <v/>
      </c>
      <c r="AB32" s="33" t="str">
        <f>IF(AND('[9]Mapa final'!$Y$46="Media",'[9]Mapa final'!$AA$46="Mayor"),CONCATENATE("R7C",'[9]Mapa final'!$O$46),"")</f>
        <v/>
      </c>
      <c r="AC32" s="34" t="str">
        <f>IF(AND('[9]Mapa final'!$Y$47="Media",'[9]Mapa final'!$AA$47="Mayor"),CONCATENATE("R7C",'[9]Mapa final'!$O$47),"")</f>
        <v/>
      </c>
      <c r="AD32" s="34" t="str">
        <f>IF(AND('[9]Mapa final'!$Y$48="Media",'[9]Mapa final'!$AA$48="Mayor"),CONCATENATE("R7C",'[9]Mapa final'!$O$48),"")</f>
        <v/>
      </c>
      <c r="AE32" s="34" t="str">
        <f>IF(AND('[9]Mapa final'!$Y$49="Media",'[9]Mapa final'!$AA$49="Mayor"),CONCATENATE("R7C",'[9]Mapa final'!$O$49),"")</f>
        <v/>
      </c>
      <c r="AF32" s="34" t="str">
        <f>IF(AND('[9]Mapa final'!$Y$50="Media",'[9]Mapa final'!$AA$50="Mayor"),CONCATENATE("R7C",'[9]Mapa final'!$O$50),"")</f>
        <v/>
      </c>
      <c r="AG32" s="35" t="str">
        <f>IF(AND('[9]Mapa final'!$Y$51="Media",'[9]Mapa final'!$AA$51="Mayor"),CONCATENATE("R7C",'[9]Mapa final'!$O$51),"")</f>
        <v/>
      </c>
      <c r="AH32" s="36" t="str">
        <f>IF(AND('[9]Mapa final'!$Y$46="Media",'[9]Mapa final'!$AA$46="Catastrófico"),CONCATENATE("R7C",'[9]Mapa final'!$O$46),"")</f>
        <v/>
      </c>
      <c r="AI32" s="37" t="str">
        <f>IF(AND('[9]Mapa final'!$Y$47="Media",'[9]Mapa final'!$AA$47="Catastrófico"),CONCATENATE("R7C",'[9]Mapa final'!$O$47),"")</f>
        <v/>
      </c>
      <c r="AJ32" s="37" t="str">
        <f>IF(AND('[9]Mapa final'!$Y$48="Media",'[9]Mapa final'!$AA$48="Catastrófico"),CONCATENATE("R7C",'[9]Mapa final'!$O$48),"")</f>
        <v/>
      </c>
      <c r="AK32" s="37" t="str">
        <f>IF(AND('[9]Mapa final'!$Y$49="Media",'[9]Mapa final'!$AA$49="Catastrófico"),CONCATENATE("R7C",'[9]Mapa final'!$O$49),"")</f>
        <v/>
      </c>
      <c r="AL32" s="37" t="str">
        <f>IF(AND('[9]Mapa final'!$Y$50="Media",'[9]Mapa final'!$AA$50="Catastrófico"),CONCATENATE("R7C",'[9]Mapa final'!$O$50),"")</f>
        <v/>
      </c>
      <c r="AM32" s="38" t="str">
        <f>IF(AND('[9]Mapa final'!$Y$51="Media",'[9]Mapa final'!$AA$51="Catastrófico"),CONCATENATE("R7C",'[9]Mapa final'!$O$51),"")</f>
        <v/>
      </c>
      <c r="AN32" s="7"/>
      <c r="AO32" s="428"/>
      <c r="AP32" s="429"/>
      <c r="AQ32" s="429"/>
      <c r="AR32" s="429"/>
      <c r="AS32" s="429"/>
      <c r="AT32" s="430"/>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row>
    <row r="33" spans="1:80" ht="12" customHeight="1" x14ac:dyDescent="0.25">
      <c r="A33" s="7"/>
      <c r="B33" s="392"/>
      <c r="C33" s="392"/>
      <c r="D33" s="393"/>
      <c r="E33" s="397"/>
      <c r="F33" s="398"/>
      <c r="G33" s="398"/>
      <c r="H33" s="398"/>
      <c r="I33" s="399"/>
      <c r="J33" s="48" t="str">
        <f>IF(AND('[9]Mapa final'!$Y$52="Media",'[9]Mapa final'!$AA$52="Leve"),CONCATENATE("R8C",'[9]Mapa final'!$O$52),"")</f>
        <v/>
      </c>
      <c r="K33" s="49" t="str">
        <f>IF(AND('[9]Mapa final'!$Y$53="Media",'[9]Mapa final'!$AA$53="Leve"),CONCATENATE("R8C",'[9]Mapa final'!$O$53),"")</f>
        <v/>
      </c>
      <c r="L33" s="49" t="str">
        <f>IF(AND('[9]Mapa final'!$Y$54="Media",'[9]Mapa final'!$AA$54="Leve"),CONCATENATE("R8C",'[9]Mapa final'!$O$54),"")</f>
        <v/>
      </c>
      <c r="M33" s="49" t="str">
        <f>IF(AND('[9]Mapa final'!$Y$55="Media",'[9]Mapa final'!$AA$55="Leve"),CONCATENATE("R8C",'[9]Mapa final'!$O$55),"")</f>
        <v/>
      </c>
      <c r="N33" s="49" t="str">
        <f>IF(AND('[9]Mapa final'!$Y$56="Media",'[9]Mapa final'!$AA$56="Leve"),CONCATENATE("R8C",'[9]Mapa final'!$O$56),"")</f>
        <v/>
      </c>
      <c r="O33" s="50" t="str">
        <f>IF(AND('[9]Mapa final'!$Y$57="Media",'[9]Mapa final'!$AA$57="Leve"),CONCATENATE("R8C",'[9]Mapa final'!$O$57),"")</f>
        <v/>
      </c>
      <c r="P33" s="48" t="str">
        <f>IF(AND('[9]Mapa final'!$Y$52="Media",'[9]Mapa final'!$AA$52="Menor"),CONCATENATE("R8C",'[9]Mapa final'!$O$52),"")</f>
        <v/>
      </c>
      <c r="Q33" s="49" t="str">
        <f>IF(AND('[9]Mapa final'!$Y$53="Media",'[9]Mapa final'!$AA$53="Menor"),CONCATENATE("R8C",'[9]Mapa final'!$O$53),"")</f>
        <v/>
      </c>
      <c r="R33" s="49" t="str">
        <f>IF(AND('[9]Mapa final'!$Y$54="Media",'[9]Mapa final'!$AA$54="Menor"),CONCATENATE("R8C",'[9]Mapa final'!$O$54),"")</f>
        <v/>
      </c>
      <c r="S33" s="49" t="str">
        <f>IF(AND('[9]Mapa final'!$Y$55="Media",'[9]Mapa final'!$AA$55="Menor"),CONCATENATE("R8C",'[9]Mapa final'!$O$55),"")</f>
        <v/>
      </c>
      <c r="T33" s="49" t="str">
        <f>IF(AND('[9]Mapa final'!$Y$56="Media",'[9]Mapa final'!$AA$56="Menor"),CONCATENATE("R8C",'[9]Mapa final'!$O$56),"")</f>
        <v/>
      </c>
      <c r="U33" s="50" t="str">
        <f>IF(AND('[9]Mapa final'!$Y$57="Media",'[9]Mapa final'!$AA$57="Menor"),CONCATENATE("R8C",'[9]Mapa final'!$O$57),"")</f>
        <v/>
      </c>
      <c r="V33" s="48" t="str">
        <f>IF(AND('[9]Mapa final'!$Y$52="Media",'[9]Mapa final'!$AA$52="Moderado"),CONCATENATE("R8C",'[9]Mapa final'!$O$52),"")</f>
        <v/>
      </c>
      <c r="W33" s="49" t="str">
        <f>IF(AND('[9]Mapa final'!$Y$53="Media",'[9]Mapa final'!$AA$53="Moderado"),CONCATENATE("R8C",'[9]Mapa final'!$O$53),"")</f>
        <v/>
      </c>
      <c r="X33" s="49" t="str">
        <f>IF(AND('[9]Mapa final'!$Y$54="Media",'[9]Mapa final'!$AA$54="Moderado"),CONCATENATE("R8C",'[9]Mapa final'!$O$54),"")</f>
        <v/>
      </c>
      <c r="Y33" s="49" t="str">
        <f>IF(AND('[9]Mapa final'!$Y$55="Media",'[9]Mapa final'!$AA$55="Moderado"),CONCATENATE("R8C",'[9]Mapa final'!$O$55),"")</f>
        <v/>
      </c>
      <c r="Z33" s="49" t="str">
        <f>IF(AND('[9]Mapa final'!$Y$56="Media",'[9]Mapa final'!$AA$56="Moderado"),CONCATENATE("R8C",'[9]Mapa final'!$O$56),"")</f>
        <v/>
      </c>
      <c r="AA33" s="50" t="str">
        <f>IF(AND('[9]Mapa final'!$Y$57="Media",'[9]Mapa final'!$AA$57="Moderado"),CONCATENATE("R8C",'[9]Mapa final'!$O$57),"")</f>
        <v/>
      </c>
      <c r="AB33" s="33" t="str">
        <f>IF(AND('[9]Mapa final'!$Y$52="Media",'[9]Mapa final'!$AA$52="Mayor"),CONCATENATE("R8C",'[9]Mapa final'!$O$52),"")</f>
        <v/>
      </c>
      <c r="AC33" s="34" t="str">
        <f>IF(AND('[9]Mapa final'!$Y$53="Media",'[9]Mapa final'!$AA$53="Mayor"),CONCATENATE("R8C",'[9]Mapa final'!$O$53),"")</f>
        <v/>
      </c>
      <c r="AD33" s="34" t="str">
        <f>IF(AND('[9]Mapa final'!$Y$54="Media",'[9]Mapa final'!$AA$54="Mayor"),CONCATENATE("R8C",'[9]Mapa final'!$O$54),"")</f>
        <v/>
      </c>
      <c r="AE33" s="34" t="str">
        <f>IF(AND('[9]Mapa final'!$Y$55="Media",'[9]Mapa final'!$AA$55="Mayor"),CONCATENATE("R8C",'[9]Mapa final'!$O$55),"")</f>
        <v/>
      </c>
      <c r="AF33" s="34" t="str">
        <f>IF(AND('[9]Mapa final'!$Y$56="Media",'[9]Mapa final'!$AA$56="Mayor"),CONCATENATE("R8C",'[9]Mapa final'!$O$56),"")</f>
        <v/>
      </c>
      <c r="AG33" s="35" t="str">
        <f>IF(AND('[9]Mapa final'!$Y$57="Media",'[9]Mapa final'!$AA$57="Mayor"),CONCATENATE("R8C",'[9]Mapa final'!$O$57),"")</f>
        <v/>
      </c>
      <c r="AH33" s="36" t="str">
        <f>IF(AND('[9]Mapa final'!$Y$52="Media",'[9]Mapa final'!$AA$52="Catastrófico"),CONCATENATE("R8C",'[9]Mapa final'!$O$52),"")</f>
        <v/>
      </c>
      <c r="AI33" s="37" t="str">
        <f>IF(AND('[9]Mapa final'!$Y$53="Media",'[9]Mapa final'!$AA$53="Catastrófico"),CONCATENATE("R8C",'[9]Mapa final'!$O$53),"")</f>
        <v/>
      </c>
      <c r="AJ33" s="37" t="str">
        <f>IF(AND('[9]Mapa final'!$Y$54="Media",'[9]Mapa final'!$AA$54="Catastrófico"),CONCATENATE("R8C",'[9]Mapa final'!$O$54),"")</f>
        <v/>
      </c>
      <c r="AK33" s="37" t="str">
        <f>IF(AND('[9]Mapa final'!$Y$55="Media",'[9]Mapa final'!$AA$55="Catastrófico"),CONCATENATE("R8C",'[9]Mapa final'!$O$55),"")</f>
        <v/>
      </c>
      <c r="AL33" s="37" t="str">
        <f>IF(AND('[9]Mapa final'!$Y$56="Media",'[9]Mapa final'!$AA$56="Catastrófico"),CONCATENATE("R8C",'[9]Mapa final'!$O$56),"")</f>
        <v/>
      </c>
      <c r="AM33" s="38" t="str">
        <f>IF(AND('[9]Mapa final'!$Y$57="Media",'[9]Mapa final'!$AA$57="Catastrófico"),CONCATENATE("R8C",'[9]Mapa final'!$O$57),"")</f>
        <v/>
      </c>
      <c r="AN33" s="7"/>
      <c r="AO33" s="428"/>
      <c r="AP33" s="429"/>
      <c r="AQ33" s="429"/>
      <c r="AR33" s="429"/>
      <c r="AS33" s="429"/>
      <c r="AT33" s="430"/>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row>
    <row r="34" spans="1:80" ht="12" customHeight="1" x14ac:dyDescent="0.25">
      <c r="A34" s="7"/>
      <c r="B34" s="392"/>
      <c r="C34" s="392"/>
      <c r="D34" s="393"/>
      <c r="E34" s="397"/>
      <c r="F34" s="398"/>
      <c r="G34" s="398"/>
      <c r="H34" s="398"/>
      <c r="I34" s="399"/>
      <c r="J34" s="48" t="str">
        <f>IF(AND('[9]Mapa final'!$Y$58="Media",'[9]Mapa final'!$AA$58="Leve"),CONCATENATE("R9C",'[9]Mapa final'!$O$58),"")</f>
        <v/>
      </c>
      <c r="K34" s="49" t="str">
        <f>IF(AND('[9]Mapa final'!$Y$59="Media",'[9]Mapa final'!$AA$59="Leve"),CONCATENATE("R9C",'[9]Mapa final'!$O$59),"")</f>
        <v/>
      </c>
      <c r="L34" s="49" t="str">
        <f>IF(AND('[9]Mapa final'!$Y$60="Media",'[9]Mapa final'!$AA$60="Leve"),CONCATENATE("R9C",'[9]Mapa final'!$O$60),"")</f>
        <v/>
      </c>
      <c r="M34" s="49" t="str">
        <f>IF(AND('[9]Mapa final'!$Y$61="Media",'[9]Mapa final'!$AA$61="Leve"),CONCATENATE("R9C",'[9]Mapa final'!$O$61),"")</f>
        <v/>
      </c>
      <c r="N34" s="49" t="str">
        <f>IF(AND('[9]Mapa final'!$Y$62="Media",'[9]Mapa final'!$AA$62="Leve"),CONCATENATE("R9C",'[9]Mapa final'!$O$62),"")</f>
        <v/>
      </c>
      <c r="O34" s="50" t="str">
        <f>IF(AND('[9]Mapa final'!$Y$63="Media",'[9]Mapa final'!$AA$63="Leve"),CONCATENATE("R9C",'[9]Mapa final'!$O$63),"")</f>
        <v/>
      </c>
      <c r="P34" s="48" t="str">
        <f>IF(AND('[9]Mapa final'!$Y$58="Media",'[9]Mapa final'!$AA$58="Menor"),CONCATENATE("R9C",'[9]Mapa final'!$O$58),"")</f>
        <v/>
      </c>
      <c r="Q34" s="49" t="str">
        <f>IF(AND('[9]Mapa final'!$Y$59="Media",'[9]Mapa final'!$AA$59="Menor"),CONCATENATE("R9C",'[9]Mapa final'!$O$59),"")</f>
        <v/>
      </c>
      <c r="R34" s="49" t="str">
        <f>IF(AND('[9]Mapa final'!$Y$60="Media",'[9]Mapa final'!$AA$60="Menor"),CONCATENATE("R9C",'[9]Mapa final'!$O$60),"")</f>
        <v/>
      </c>
      <c r="S34" s="49" t="str">
        <f>IF(AND('[9]Mapa final'!$Y$61="Media",'[9]Mapa final'!$AA$61="Menor"),CONCATENATE("R9C",'[9]Mapa final'!$O$61),"")</f>
        <v/>
      </c>
      <c r="T34" s="49" t="str">
        <f>IF(AND('[9]Mapa final'!$Y$62="Media",'[9]Mapa final'!$AA$62="Menor"),CONCATENATE("R9C",'[9]Mapa final'!$O$62),"")</f>
        <v/>
      </c>
      <c r="U34" s="50" t="str">
        <f>IF(AND('[9]Mapa final'!$Y$63="Media",'[9]Mapa final'!$AA$63="Menor"),CONCATENATE("R9C",'[9]Mapa final'!$O$63),"")</f>
        <v/>
      </c>
      <c r="V34" s="48" t="str">
        <f>IF(AND('[9]Mapa final'!$Y$58="Media",'[9]Mapa final'!$AA$58="Moderado"),CONCATENATE("R9C",'[9]Mapa final'!$O$58),"")</f>
        <v/>
      </c>
      <c r="W34" s="49" t="str">
        <f>IF(AND('[9]Mapa final'!$Y$59="Media",'[9]Mapa final'!$AA$59="Moderado"),CONCATENATE("R9C",'[9]Mapa final'!$O$59),"")</f>
        <v/>
      </c>
      <c r="X34" s="49" t="str">
        <f>IF(AND('[9]Mapa final'!$Y$60="Media",'[9]Mapa final'!$AA$60="Moderado"),CONCATENATE("R9C",'[9]Mapa final'!$O$60),"")</f>
        <v/>
      </c>
      <c r="Y34" s="49" t="str">
        <f>IF(AND('[9]Mapa final'!$Y$61="Media",'[9]Mapa final'!$AA$61="Moderado"),CONCATENATE("R9C",'[9]Mapa final'!$O$61),"")</f>
        <v/>
      </c>
      <c r="Z34" s="49" t="str">
        <f>IF(AND('[9]Mapa final'!$Y$62="Media",'[9]Mapa final'!$AA$62="Moderado"),CONCATENATE("R9C",'[9]Mapa final'!$O$62),"")</f>
        <v/>
      </c>
      <c r="AA34" s="50" t="str">
        <f>IF(AND('[9]Mapa final'!$Y$63="Media",'[9]Mapa final'!$AA$63="Moderado"),CONCATENATE("R9C",'[9]Mapa final'!$O$63),"")</f>
        <v/>
      </c>
      <c r="AB34" s="33" t="str">
        <f>IF(AND('[9]Mapa final'!$Y$58="Media",'[9]Mapa final'!$AA$58="Mayor"),CONCATENATE("R9C",'[9]Mapa final'!$O$58),"")</f>
        <v/>
      </c>
      <c r="AC34" s="34" t="str">
        <f>IF(AND('[9]Mapa final'!$Y$59="Media",'[9]Mapa final'!$AA$59="Mayor"),CONCATENATE("R9C",'[9]Mapa final'!$O$59),"")</f>
        <v/>
      </c>
      <c r="AD34" s="34" t="str">
        <f>IF(AND('[9]Mapa final'!$Y$60="Media",'[9]Mapa final'!$AA$60="Mayor"),CONCATENATE("R9C",'[9]Mapa final'!$O$60),"")</f>
        <v/>
      </c>
      <c r="AE34" s="34" t="str">
        <f>IF(AND('[9]Mapa final'!$Y$61="Media",'[9]Mapa final'!$AA$61="Mayor"),CONCATENATE("R9C",'[9]Mapa final'!$O$61),"")</f>
        <v/>
      </c>
      <c r="AF34" s="34" t="str">
        <f>IF(AND('[9]Mapa final'!$Y$62="Media",'[9]Mapa final'!$AA$62="Mayor"),CONCATENATE("R9C",'[9]Mapa final'!$O$62),"")</f>
        <v/>
      </c>
      <c r="AG34" s="35" t="str">
        <f>IF(AND('[9]Mapa final'!$Y$63="Media",'[9]Mapa final'!$AA$63="Mayor"),CONCATENATE("R9C",'[9]Mapa final'!$O$63),"")</f>
        <v/>
      </c>
      <c r="AH34" s="36" t="str">
        <f>IF(AND('[9]Mapa final'!$Y$58="Media",'[9]Mapa final'!$AA$58="Catastrófico"),CONCATENATE("R9C",'[9]Mapa final'!$O$58),"")</f>
        <v/>
      </c>
      <c r="AI34" s="37" t="str">
        <f>IF(AND('[9]Mapa final'!$Y$59="Media",'[9]Mapa final'!$AA$59="Catastrófico"),CONCATENATE("R9C",'[9]Mapa final'!$O$59),"")</f>
        <v/>
      </c>
      <c r="AJ34" s="37" t="str">
        <f>IF(AND('[9]Mapa final'!$Y$60="Media",'[9]Mapa final'!$AA$60="Catastrófico"),CONCATENATE("R9C",'[9]Mapa final'!$O$60),"")</f>
        <v/>
      </c>
      <c r="AK34" s="37" t="str">
        <f>IF(AND('[9]Mapa final'!$Y$61="Media",'[9]Mapa final'!$AA$61="Catastrófico"),CONCATENATE("R9C",'[9]Mapa final'!$O$61),"")</f>
        <v/>
      </c>
      <c r="AL34" s="37" t="str">
        <f>IF(AND('[9]Mapa final'!$Y$62="Media",'[9]Mapa final'!$AA$62="Catastrófico"),CONCATENATE("R9C",'[9]Mapa final'!$O$62),"")</f>
        <v/>
      </c>
      <c r="AM34" s="38" t="str">
        <f>IF(AND('[9]Mapa final'!$Y$63="Media",'[9]Mapa final'!$AA$63="Catastrófico"),CONCATENATE("R9C",'[9]Mapa final'!$O$63),"")</f>
        <v/>
      </c>
      <c r="AN34" s="7"/>
      <c r="AO34" s="428"/>
      <c r="AP34" s="429"/>
      <c r="AQ34" s="429"/>
      <c r="AR34" s="429"/>
      <c r="AS34" s="429"/>
      <c r="AT34" s="430"/>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row>
    <row r="35" spans="1:80" ht="12" customHeight="1" thickBot="1" x14ac:dyDescent="0.3">
      <c r="A35" s="7"/>
      <c r="B35" s="392"/>
      <c r="C35" s="392"/>
      <c r="D35" s="393"/>
      <c r="E35" s="400"/>
      <c r="F35" s="401"/>
      <c r="G35" s="401"/>
      <c r="H35" s="401"/>
      <c r="I35" s="402"/>
      <c r="J35" s="48" t="str">
        <f>IF(AND('[9]Mapa final'!$Y$64="Media",'[9]Mapa final'!$AA$64="Leve"),CONCATENATE("R10C",'[9]Mapa final'!$O$64),"")</f>
        <v/>
      </c>
      <c r="K35" s="49" t="str">
        <f>IF(AND('[9]Mapa final'!$Y$65="Media",'[9]Mapa final'!$AA$65="Leve"),CONCATENATE("R10C",'[9]Mapa final'!$O$65),"")</f>
        <v/>
      </c>
      <c r="L35" s="49" t="str">
        <f>IF(AND('[9]Mapa final'!$Y$66="Media",'[9]Mapa final'!$AA$66="Leve"),CONCATENATE("R10C",'[9]Mapa final'!$O$66),"")</f>
        <v/>
      </c>
      <c r="M35" s="49" t="str">
        <f>IF(AND('[9]Mapa final'!$Y$67="Media",'[9]Mapa final'!$AA$67="Leve"),CONCATENATE("R10C",'[9]Mapa final'!$O$67),"")</f>
        <v/>
      </c>
      <c r="N35" s="49" t="str">
        <f>IF(AND('[9]Mapa final'!$Y$68="Media",'[9]Mapa final'!$AA$68="Leve"),CONCATENATE("R10C",'[9]Mapa final'!$O$68),"")</f>
        <v/>
      </c>
      <c r="O35" s="50" t="str">
        <f>IF(AND('[9]Mapa final'!$Y$69="Media",'[9]Mapa final'!$AA$69="Leve"),CONCATENATE("R10C",'[9]Mapa final'!$O$69),"")</f>
        <v/>
      </c>
      <c r="P35" s="48" t="str">
        <f>IF(AND('[9]Mapa final'!$Y$64="Media",'[9]Mapa final'!$AA$64="Menor"),CONCATENATE("R10C",'[9]Mapa final'!$O$64),"")</f>
        <v/>
      </c>
      <c r="Q35" s="49" t="str">
        <f>IF(AND('[9]Mapa final'!$Y$65="Media",'[9]Mapa final'!$AA$65="Menor"),CONCATENATE("R10C",'[9]Mapa final'!$O$65),"")</f>
        <v/>
      </c>
      <c r="R35" s="49" t="str">
        <f>IF(AND('[9]Mapa final'!$Y$66="Media",'[9]Mapa final'!$AA$66="Menor"),CONCATENATE("R10C",'[9]Mapa final'!$O$66),"")</f>
        <v/>
      </c>
      <c r="S35" s="49" t="str">
        <f>IF(AND('[9]Mapa final'!$Y$67="Media",'[9]Mapa final'!$AA$67="Menor"),CONCATENATE("R10C",'[9]Mapa final'!$O$67),"")</f>
        <v/>
      </c>
      <c r="T35" s="49" t="str">
        <f>IF(AND('[9]Mapa final'!$Y$68="Media",'[9]Mapa final'!$AA$68="Menor"),CONCATENATE("R10C",'[9]Mapa final'!$O$68),"")</f>
        <v/>
      </c>
      <c r="U35" s="50" t="str">
        <f>IF(AND('[9]Mapa final'!$Y$69="Media",'[9]Mapa final'!$AA$69="Menor"),CONCATENATE("R10C",'[9]Mapa final'!$O$69),"")</f>
        <v/>
      </c>
      <c r="V35" s="48" t="str">
        <f>IF(AND('[9]Mapa final'!$Y$64="Media",'[9]Mapa final'!$AA$64="Moderado"),CONCATENATE("R10C",'[9]Mapa final'!$O$64),"")</f>
        <v/>
      </c>
      <c r="W35" s="49" t="str">
        <f>IF(AND('[9]Mapa final'!$Y$65="Media",'[9]Mapa final'!$AA$65="Moderado"),CONCATENATE("R10C",'[9]Mapa final'!$O$65),"")</f>
        <v/>
      </c>
      <c r="X35" s="49" t="str">
        <f>IF(AND('[9]Mapa final'!$Y$66="Media",'[9]Mapa final'!$AA$66="Moderado"),CONCATENATE("R10C",'[9]Mapa final'!$O$66),"")</f>
        <v/>
      </c>
      <c r="Y35" s="49" t="str">
        <f>IF(AND('[9]Mapa final'!$Y$67="Media",'[9]Mapa final'!$AA$67="Moderado"),CONCATENATE("R10C",'[9]Mapa final'!$O$67),"")</f>
        <v/>
      </c>
      <c r="Z35" s="49" t="str">
        <f>IF(AND('[9]Mapa final'!$Y$68="Media",'[9]Mapa final'!$AA$68="Moderado"),CONCATENATE("R10C",'[9]Mapa final'!$O$68),"")</f>
        <v/>
      </c>
      <c r="AA35" s="50" t="str">
        <f>IF(AND('[9]Mapa final'!$Y$69="Media",'[9]Mapa final'!$AA$69="Moderado"),CONCATENATE("R10C",'[9]Mapa final'!$O$69),"")</f>
        <v/>
      </c>
      <c r="AB35" s="39" t="str">
        <f>IF(AND('[9]Mapa final'!$Y$64="Media",'[9]Mapa final'!$AA$64="Mayor"),CONCATENATE("R10C",'[9]Mapa final'!$O$64),"")</f>
        <v/>
      </c>
      <c r="AC35" s="40" t="str">
        <f>IF(AND('[9]Mapa final'!$Y$65="Media",'[9]Mapa final'!$AA$65="Mayor"),CONCATENATE("R10C",'[9]Mapa final'!$O$65),"")</f>
        <v/>
      </c>
      <c r="AD35" s="40" t="str">
        <f>IF(AND('[9]Mapa final'!$Y$66="Media",'[9]Mapa final'!$AA$66="Mayor"),CONCATENATE("R10C",'[9]Mapa final'!$O$66),"")</f>
        <v/>
      </c>
      <c r="AE35" s="40" t="str">
        <f>IF(AND('[9]Mapa final'!$Y$67="Media",'[9]Mapa final'!$AA$67="Mayor"),CONCATENATE("R10C",'[9]Mapa final'!$O$67),"")</f>
        <v/>
      </c>
      <c r="AF35" s="40" t="str">
        <f>IF(AND('[9]Mapa final'!$Y$68="Media",'[9]Mapa final'!$AA$68="Mayor"),CONCATENATE("R10C",'[9]Mapa final'!$O$68),"")</f>
        <v/>
      </c>
      <c r="AG35" s="41" t="str">
        <f>IF(AND('[9]Mapa final'!$Y$69="Media",'[9]Mapa final'!$AA$69="Mayor"),CONCATENATE("R10C",'[9]Mapa final'!$O$69),"")</f>
        <v/>
      </c>
      <c r="AH35" s="42" t="str">
        <f>IF(AND('[9]Mapa final'!$Y$64="Media",'[9]Mapa final'!$AA$64="Catastrófico"),CONCATENATE("R10C",'[9]Mapa final'!$O$64),"")</f>
        <v/>
      </c>
      <c r="AI35" s="43" t="str">
        <f>IF(AND('[9]Mapa final'!$Y$65="Media",'[9]Mapa final'!$AA$65="Catastrófico"),CONCATENATE("R10C",'[9]Mapa final'!$O$65),"")</f>
        <v/>
      </c>
      <c r="AJ35" s="43" t="str">
        <f>IF(AND('[9]Mapa final'!$Y$66="Media",'[9]Mapa final'!$AA$66="Catastrófico"),CONCATENATE("R10C",'[9]Mapa final'!$O$66),"")</f>
        <v/>
      </c>
      <c r="AK35" s="43" t="str">
        <f>IF(AND('[9]Mapa final'!$Y$67="Media",'[9]Mapa final'!$AA$67="Catastrófico"),CONCATENATE("R10C",'[9]Mapa final'!$O$67),"")</f>
        <v/>
      </c>
      <c r="AL35" s="43" t="str">
        <f>IF(AND('[9]Mapa final'!$Y$68="Media",'[9]Mapa final'!$AA$68="Catastrófico"),CONCATENATE("R10C",'[9]Mapa final'!$O$68),"")</f>
        <v/>
      </c>
      <c r="AM35" s="44" t="str">
        <f>IF(AND('[9]Mapa final'!$Y$69="Media",'[9]Mapa final'!$AA$69="Catastrófico"),CONCATENATE("R10C",'[9]Mapa final'!$O$69),"")</f>
        <v/>
      </c>
      <c r="AN35" s="7"/>
      <c r="AO35" s="431"/>
      <c r="AP35" s="432"/>
      <c r="AQ35" s="432"/>
      <c r="AR35" s="432"/>
      <c r="AS35" s="432"/>
      <c r="AT35" s="433"/>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row>
    <row r="36" spans="1:80" ht="12" customHeight="1" x14ac:dyDescent="0.25">
      <c r="A36" s="7"/>
      <c r="B36" s="392"/>
      <c r="C36" s="392"/>
      <c r="D36" s="393"/>
      <c r="E36" s="394" t="s">
        <v>144</v>
      </c>
      <c r="F36" s="395"/>
      <c r="G36" s="395"/>
      <c r="H36" s="395"/>
      <c r="I36" s="395"/>
      <c r="J36" s="54"/>
      <c r="K36" s="55"/>
      <c r="L36" s="55"/>
      <c r="M36" s="55"/>
      <c r="N36" s="55"/>
      <c r="O36" s="56"/>
      <c r="P36" s="45" t="str">
        <f>IF(AND('[9]Mapa final'!$Y$10="Baja",'[9]Mapa final'!$AA$10="Menor"),CONCATENATE("R1C",'[9]Mapa final'!$O$10),"")</f>
        <v/>
      </c>
      <c r="Q36" s="46" t="str">
        <f>IF(AND('[9]Mapa final'!$Y$11="Baja",'[9]Mapa final'!$AA$11="Menor"),CONCATENATE("R1C",'[9]Mapa final'!$O$11),"")</f>
        <v/>
      </c>
      <c r="R36" s="46" t="str">
        <f>IF(AND('[9]Mapa final'!$Y$12="Baja",'[9]Mapa final'!$AA$12="Menor"),CONCATENATE("R1C",'[9]Mapa final'!$O$12),"")</f>
        <v/>
      </c>
      <c r="S36" s="46" t="str">
        <f>IF(AND('[9]Mapa final'!$Y$13="Baja",'[9]Mapa final'!$AA$13="Menor"),CONCATENATE("R1C",'[9]Mapa final'!$O$13),"")</f>
        <v/>
      </c>
      <c r="T36" s="46" t="str">
        <f>IF(AND('[9]Mapa final'!$Y$14="Baja",'[9]Mapa final'!$AA$14="Menor"),CONCATENATE("R1C",'[9]Mapa final'!$O$14),"")</f>
        <v/>
      </c>
      <c r="U36" s="47" t="str">
        <f>IF(AND('[9]Mapa final'!$Y$15="Baja",'[9]Mapa final'!$AA$15="Menor"),CONCATENATE("R1C",'[9]Mapa final'!$O$15),"")</f>
        <v/>
      </c>
      <c r="V36" s="45" t="str">
        <f>IF(AND('[9]Mapa final'!$Y$10="Baja",'[9]Mapa final'!$AA$10="Moderado"),CONCATENATE("R1C",'[9]Mapa final'!$O$10),"")</f>
        <v>R1C1</v>
      </c>
      <c r="W36" s="46" t="str">
        <f>IF(AND('[9]Mapa final'!$Y$11="Baja",'[9]Mapa final'!$AA$11="Moderado"),CONCATENATE("R1C",'[9]Mapa final'!$O$11),"")</f>
        <v/>
      </c>
      <c r="X36" s="46" t="str">
        <f>IF(AND('[9]Mapa final'!$Y$12="Baja",'[9]Mapa final'!$AA$12="Moderado"),CONCATENATE("R1C",'[9]Mapa final'!$O$12),"")</f>
        <v/>
      </c>
      <c r="Y36" s="46" t="str">
        <f>IF(AND('[9]Mapa final'!$Y$13="Baja",'[9]Mapa final'!$AA$13="Moderado"),CONCATENATE("R1C",'[9]Mapa final'!$O$13),"")</f>
        <v/>
      </c>
      <c r="Z36" s="46" t="str">
        <f>IF(AND('[9]Mapa final'!$Y$14="Baja",'[9]Mapa final'!$AA$14="Moderado"),CONCATENATE("R1C",'[9]Mapa final'!$O$14),"")</f>
        <v/>
      </c>
      <c r="AA36" s="47" t="str">
        <f>IF(AND('[9]Mapa final'!$Y$15="Baja",'[9]Mapa final'!$AA$15="Moderado"),CONCATENATE("R1C",'[9]Mapa final'!$O$15),"")</f>
        <v/>
      </c>
      <c r="AB36" s="27" t="str">
        <f>IF(AND('[9]Mapa final'!$Y$10="Baja",'[9]Mapa final'!$AA$10="Mayor"),CONCATENATE("R1C",'[9]Mapa final'!$O$10),"")</f>
        <v/>
      </c>
      <c r="AC36" s="28" t="str">
        <f>IF(AND('[9]Mapa final'!$Y$11="Baja",'[9]Mapa final'!$AA$11="Mayor"),CONCATENATE("R1C",'[9]Mapa final'!$O$11),"")</f>
        <v/>
      </c>
      <c r="AD36" s="28" t="str">
        <f>IF(AND('[9]Mapa final'!$Y$12="Baja",'[9]Mapa final'!$AA$12="Mayor"),CONCATENATE("R1C",'[9]Mapa final'!$O$12),"")</f>
        <v/>
      </c>
      <c r="AE36" s="28" t="str">
        <f>IF(AND('[9]Mapa final'!$Y$13="Baja",'[9]Mapa final'!$AA$13="Mayor"),CONCATENATE("R1C",'[9]Mapa final'!$O$13),"")</f>
        <v/>
      </c>
      <c r="AF36" s="28" t="str">
        <f>IF(AND('[9]Mapa final'!$Y$14="Baja",'[9]Mapa final'!$AA$14="Mayor"),CONCATENATE("R1C",'[9]Mapa final'!$O$14),"")</f>
        <v/>
      </c>
      <c r="AG36" s="29" t="str">
        <f>IF(AND('[9]Mapa final'!$Y$15="Baja",'[9]Mapa final'!$AA$15="Mayor"),CONCATENATE("R1C",'[9]Mapa final'!$O$15),"")</f>
        <v/>
      </c>
      <c r="AH36" s="30" t="str">
        <f>IF(AND('[9]Mapa final'!$Y$10="Baja",'[9]Mapa final'!$AA$10="Catastrófico"),CONCATENATE("R1C",'[9]Mapa final'!$O$10),"")</f>
        <v/>
      </c>
      <c r="AI36" s="31" t="str">
        <f>IF(AND('[9]Mapa final'!$Y$11="Baja",'[9]Mapa final'!$AA$11="Catastrófico"),CONCATENATE("R1C",'[9]Mapa final'!$O$11),"")</f>
        <v/>
      </c>
      <c r="AJ36" s="31" t="str">
        <f>IF(AND('[9]Mapa final'!$Y$12="Baja",'[9]Mapa final'!$AA$12="Catastrófico"),CONCATENATE("R1C",'[9]Mapa final'!$O$12),"")</f>
        <v/>
      </c>
      <c r="AK36" s="31" t="str">
        <f>IF(AND('[9]Mapa final'!$Y$13="Baja",'[9]Mapa final'!$AA$13="Catastrófico"),CONCATENATE("R1C",'[9]Mapa final'!$O$13),"")</f>
        <v/>
      </c>
      <c r="AL36" s="31" t="str">
        <f>IF(AND('[9]Mapa final'!$Y$14="Baja",'[9]Mapa final'!$AA$14="Catastrófico"),CONCATENATE("R1C",'[9]Mapa final'!$O$14),"")</f>
        <v/>
      </c>
      <c r="AM36" s="32" t="str">
        <f>IF(AND('[9]Mapa final'!$Y$15="Baja",'[9]Mapa final'!$AA$15="Catastrófico"),CONCATENATE("R1C",'[9]Mapa final'!$O$15),"")</f>
        <v/>
      </c>
      <c r="AN36" s="7"/>
      <c r="AO36" s="434" t="s">
        <v>54</v>
      </c>
      <c r="AP36" s="435"/>
      <c r="AQ36" s="435"/>
      <c r="AR36" s="435"/>
      <c r="AS36" s="435"/>
      <c r="AT36" s="436"/>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row>
    <row r="37" spans="1:80" ht="12" customHeight="1" x14ac:dyDescent="0.25">
      <c r="A37" s="7"/>
      <c r="B37" s="392"/>
      <c r="C37" s="392"/>
      <c r="D37" s="393"/>
      <c r="E37" s="415"/>
      <c r="F37" s="398"/>
      <c r="G37" s="398"/>
      <c r="H37" s="398"/>
      <c r="I37" s="398"/>
      <c r="J37" s="57"/>
      <c r="K37" s="58"/>
      <c r="L37" s="58"/>
      <c r="M37" s="58"/>
      <c r="N37" s="58"/>
      <c r="O37" s="59"/>
      <c r="P37" s="48" t="str">
        <f>IF(AND('[9]Mapa final'!$Y$16="Baja",'[9]Mapa final'!$AA$16="Menor"),CONCATENATE("R2C",'[9]Mapa final'!$O$16),"")</f>
        <v/>
      </c>
      <c r="Q37" s="49" t="str">
        <f>IF(AND('[9]Mapa final'!$Y$17="Baja",'[9]Mapa final'!$AA$17="Menor"),CONCATENATE("R2C",'[9]Mapa final'!$O$17),"")</f>
        <v/>
      </c>
      <c r="R37" s="49" t="str">
        <f>IF(AND('[9]Mapa final'!$Y$18="Baja",'[9]Mapa final'!$AA$18="Menor"),CONCATENATE("R2C",'[9]Mapa final'!$O$18),"")</f>
        <v/>
      </c>
      <c r="S37" s="49" t="str">
        <f>IF(AND('[9]Mapa final'!$Y$19="Baja",'[9]Mapa final'!$AA$19="Menor"),CONCATENATE("R2C",'[9]Mapa final'!$O$19),"")</f>
        <v/>
      </c>
      <c r="T37" s="49" t="str">
        <f>IF(AND('[9]Mapa final'!$Y$20="Baja",'[9]Mapa final'!$AA$20="Menor"),CONCATENATE("R2C",'[9]Mapa final'!$O$20),"")</f>
        <v/>
      </c>
      <c r="U37" s="50" t="str">
        <f>IF(AND('[9]Mapa final'!$Y$21="Baja",'[9]Mapa final'!$AA$21="Menor"),CONCATENATE("R2C",'[9]Mapa final'!$O$21),"")</f>
        <v/>
      </c>
      <c r="V37" s="48" t="str">
        <f>IF(AND('[9]Mapa final'!$Y$16="Baja",'[9]Mapa final'!$AA$16="Moderado"),CONCATENATE("R2C",'[9]Mapa final'!$O$16),"")</f>
        <v>R2C1</v>
      </c>
      <c r="W37" s="49" t="str">
        <f>IF(AND('[9]Mapa final'!$Y$17="Baja",'[9]Mapa final'!$AA$17="Moderado"),CONCATENATE("R2C",'[9]Mapa final'!$O$17),"")</f>
        <v>R2C2</v>
      </c>
      <c r="X37" s="49" t="str">
        <f>IF(AND('[9]Mapa final'!$Y$18="Baja",'[9]Mapa final'!$AA$18="Moderado"),CONCATENATE("R2C",'[9]Mapa final'!$O$18),"")</f>
        <v/>
      </c>
      <c r="Y37" s="49" t="str">
        <f>IF(AND('[9]Mapa final'!$Y$19="Baja",'[9]Mapa final'!$AA$19="Moderado"),CONCATENATE("R2C",'[9]Mapa final'!$O$19),"")</f>
        <v/>
      </c>
      <c r="Z37" s="49" t="str">
        <f>IF(AND('[9]Mapa final'!$Y$20="Baja",'[9]Mapa final'!$AA$20="Moderado"),CONCATENATE("R2C",'[9]Mapa final'!$O$20),"")</f>
        <v/>
      </c>
      <c r="AA37" s="50" t="str">
        <f>IF(AND('[9]Mapa final'!$Y$21="Baja",'[9]Mapa final'!$AA$21="Moderado"),CONCATENATE("R2C",'[9]Mapa final'!$O$21),"")</f>
        <v/>
      </c>
      <c r="AB37" s="33" t="str">
        <f>IF(AND('[9]Mapa final'!$Y$16="Baja",'[9]Mapa final'!$AA$16="Mayor"),CONCATENATE("R2C",'[9]Mapa final'!$O$16),"")</f>
        <v/>
      </c>
      <c r="AC37" s="34" t="str">
        <f>IF(AND('[9]Mapa final'!$Y$17="Baja",'[9]Mapa final'!$AA$17="Mayor"),CONCATENATE("R2C",'[9]Mapa final'!$O$17),"")</f>
        <v/>
      </c>
      <c r="AD37" s="34" t="str">
        <f>IF(AND('[9]Mapa final'!$Y$18="Baja",'[9]Mapa final'!$AA$18="Mayor"),CONCATENATE("R2C",'[9]Mapa final'!$O$18),"")</f>
        <v/>
      </c>
      <c r="AE37" s="34" t="str">
        <f>IF(AND('[9]Mapa final'!$Y$19="Baja",'[9]Mapa final'!$AA$19="Mayor"),CONCATENATE("R2C",'[9]Mapa final'!$O$19),"")</f>
        <v/>
      </c>
      <c r="AF37" s="34" t="str">
        <f>IF(AND('[9]Mapa final'!$Y$20="Baja",'[9]Mapa final'!$AA$20="Mayor"),CONCATENATE("R2C",'[9]Mapa final'!$O$20),"")</f>
        <v/>
      </c>
      <c r="AG37" s="35" t="str">
        <f>IF(AND('[9]Mapa final'!$Y$21="Baja",'[9]Mapa final'!$AA$21="Mayor"),CONCATENATE("R2C",'[9]Mapa final'!$O$21),"")</f>
        <v/>
      </c>
      <c r="AH37" s="36" t="str">
        <f>IF(AND('[9]Mapa final'!$Y$16="Baja",'[9]Mapa final'!$AA$16="Catastrófico"),CONCATENATE("R2C",'[9]Mapa final'!$O$16),"")</f>
        <v/>
      </c>
      <c r="AI37" s="37" t="str">
        <f>IF(AND('[9]Mapa final'!$Y$17="Baja",'[9]Mapa final'!$AA$17="Catastrófico"),CONCATENATE("R2C",'[9]Mapa final'!$O$17),"")</f>
        <v/>
      </c>
      <c r="AJ37" s="37" t="str">
        <f>IF(AND('[9]Mapa final'!$Y$18="Baja",'[9]Mapa final'!$AA$18="Catastrófico"),CONCATENATE("R2C",'[9]Mapa final'!$O$18),"")</f>
        <v/>
      </c>
      <c r="AK37" s="37" t="str">
        <f>IF(AND('[9]Mapa final'!$Y$19="Baja",'[9]Mapa final'!$AA$19="Catastrófico"),CONCATENATE("R2C",'[9]Mapa final'!$O$19),"")</f>
        <v/>
      </c>
      <c r="AL37" s="37" t="str">
        <f>IF(AND('[9]Mapa final'!$Y$20="Baja",'[9]Mapa final'!$AA$20="Catastrófico"),CONCATENATE("R2C",'[9]Mapa final'!$O$20),"")</f>
        <v/>
      </c>
      <c r="AM37" s="38" t="str">
        <f>IF(AND('[9]Mapa final'!$Y$21="Baja",'[9]Mapa final'!$AA$21="Catastrófico"),CONCATENATE("R2C",'[9]Mapa final'!$O$21),"")</f>
        <v/>
      </c>
      <c r="AN37" s="7"/>
      <c r="AO37" s="437"/>
      <c r="AP37" s="438"/>
      <c r="AQ37" s="438"/>
      <c r="AR37" s="438"/>
      <c r="AS37" s="438"/>
      <c r="AT37" s="439"/>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row>
    <row r="38" spans="1:80" ht="12" customHeight="1" x14ac:dyDescent="0.25">
      <c r="A38" s="7"/>
      <c r="B38" s="392"/>
      <c r="C38" s="392"/>
      <c r="D38" s="393"/>
      <c r="E38" s="397"/>
      <c r="F38" s="398"/>
      <c r="G38" s="398"/>
      <c r="H38" s="398"/>
      <c r="I38" s="398"/>
      <c r="J38" s="57"/>
      <c r="K38" s="58"/>
      <c r="L38" s="58"/>
      <c r="M38" s="58"/>
      <c r="N38" s="58"/>
      <c r="O38" s="59"/>
      <c r="P38" s="48" t="str">
        <f>IF(AND('[9]Mapa final'!$Y$22="Baja",'[9]Mapa final'!$AA$22="Menor"),CONCATENATE("R3C",'[9]Mapa final'!$O$22),"")</f>
        <v/>
      </c>
      <c r="Q38" s="49" t="str">
        <f>IF(AND('[9]Mapa final'!$Y$23="Baja",'[9]Mapa final'!$AA$23="Menor"),CONCATENATE("R3C",'[9]Mapa final'!$O$23),"")</f>
        <v/>
      </c>
      <c r="R38" s="49" t="str">
        <f>IF(AND('[9]Mapa final'!$Y$24="Baja",'[9]Mapa final'!$AA$24="Menor"),CONCATENATE("R3C",'[9]Mapa final'!$O$24),"")</f>
        <v/>
      </c>
      <c r="S38" s="49" t="str">
        <f>IF(AND('[9]Mapa final'!$Y$25="Baja",'[9]Mapa final'!$AA$25="Menor"),CONCATENATE("R3C",'[9]Mapa final'!$O$25),"")</f>
        <v/>
      </c>
      <c r="T38" s="49" t="str">
        <f>IF(AND('[9]Mapa final'!$Y$26="Baja",'[9]Mapa final'!$AA$26="Menor"),CONCATENATE("R3C",'[9]Mapa final'!$O$26),"")</f>
        <v/>
      </c>
      <c r="U38" s="50" t="str">
        <f>IF(AND('[9]Mapa final'!$Y$27="Baja",'[9]Mapa final'!$AA$27="Menor"),CONCATENATE("R3C",'[9]Mapa final'!$O$27),"")</f>
        <v/>
      </c>
      <c r="V38" s="48" t="str">
        <f>IF(AND('[9]Mapa final'!$Y$22="Baja",'[9]Mapa final'!$AA$22="Moderado"),CONCATENATE("R3C",'[9]Mapa final'!$O$22),"")</f>
        <v/>
      </c>
      <c r="W38" s="49" t="str">
        <f>IF(AND('[9]Mapa final'!$Y$23="Baja",'[9]Mapa final'!$AA$23="Moderado"),CONCATENATE("R3C",'[9]Mapa final'!$O$23),"")</f>
        <v/>
      </c>
      <c r="X38" s="49" t="str">
        <f>IF(AND('[9]Mapa final'!$Y$24="Baja",'[9]Mapa final'!$AA$24="Moderado"),CONCATENATE("R3C",'[9]Mapa final'!$O$24),"")</f>
        <v/>
      </c>
      <c r="Y38" s="49" t="str">
        <f>IF(AND('[9]Mapa final'!$Y$25="Baja",'[9]Mapa final'!$AA$25="Moderado"),CONCATENATE("R3C",'[9]Mapa final'!$O$25),"")</f>
        <v/>
      </c>
      <c r="Z38" s="49" t="str">
        <f>IF(AND('[9]Mapa final'!$Y$26="Baja",'[9]Mapa final'!$AA$26="Moderado"),CONCATENATE("R3C",'[9]Mapa final'!$O$26),"")</f>
        <v/>
      </c>
      <c r="AA38" s="50" t="str">
        <f>IF(AND('[9]Mapa final'!$Y$27="Baja",'[9]Mapa final'!$AA$27="Moderado"),CONCATENATE("R3C",'[9]Mapa final'!$O$27),"")</f>
        <v/>
      </c>
      <c r="AB38" s="33" t="str">
        <f>IF(AND('[9]Mapa final'!$Y$22="Baja",'[9]Mapa final'!$AA$22="Mayor"),CONCATENATE("R3C",'[9]Mapa final'!$O$22),"")</f>
        <v>R3C1</v>
      </c>
      <c r="AC38" s="34" t="str">
        <f>IF(AND('[9]Mapa final'!$Y$23="Baja",'[9]Mapa final'!$AA$23="Mayor"),CONCATENATE("R3C",'[9]Mapa final'!$O$23),"")</f>
        <v/>
      </c>
      <c r="AD38" s="34" t="str">
        <f>IF(AND('[9]Mapa final'!$Y$24="Baja",'[9]Mapa final'!$AA$24="Mayor"),CONCATENATE("R3C",'[9]Mapa final'!$O$24),"")</f>
        <v/>
      </c>
      <c r="AE38" s="34" t="str">
        <f>IF(AND('[9]Mapa final'!$Y$25="Baja",'[9]Mapa final'!$AA$25="Mayor"),CONCATENATE("R3C",'[9]Mapa final'!$O$25),"")</f>
        <v/>
      </c>
      <c r="AF38" s="34" t="str">
        <f>IF(AND('[9]Mapa final'!$Y$26="Baja",'[9]Mapa final'!$AA$26="Mayor"),CONCATENATE("R3C",'[9]Mapa final'!$O$26),"")</f>
        <v/>
      </c>
      <c r="AG38" s="35" t="str">
        <f>IF(AND('[9]Mapa final'!$Y$27="Baja",'[9]Mapa final'!$AA$27="Mayor"),CONCATENATE("R3C",'[9]Mapa final'!$O$27),"")</f>
        <v/>
      </c>
      <c r="AH38" s="36" t="str">
        <f>IF(AND('[9]Mapa final'!$Y$22="Baja",'[9]Mapa final'!$AA$22="Catastrófico"),CONCATENATE("R3C",'[9]Mapa final'!$O$22),"")</f>
        <v/>
      </c>
      <c r="AI38" s="37" t="str">
        <f>IF(AND('[9]Mapa final'!$Y$23="Baja",'[9]Mapa final'!$AA$23="Catastrófico"),CONCATENATE("R3C",'[9]Mapa final'!$O$23),"")</f>
        <v/>
      </c>
      <c r="AJ38" s="37" t="str">
        <f>IF(AND('[9]Mapa final'!$Y$24="Baja",'[9]Mapa final'!$AA$24="Catastrófico"),CONCATENATE("R3C",'[9]Mapa final'!$O$24),"")</f>
        <v/>
      </c>
      <c r="AK38" s="37" t="str">
        <f>IF(AND('[9]Mapa final'!$Y$25="Baja",'[9]Mapa final'!$AA$25="Catastrófico"),CONCATENATE("R3C",'[9]Mapa final'!$O$25),"")</f>
        <v/>
      </c>
      <c r="AL38" s="37" t="str">
        <f>IF(AND('[9]Mapa final'!$Y$26="Baja",'[9]Mapa final'!$AA$26="Catastrófico"),CONCATENATE("R3C",'[9]Mapa final'!$O$26),"")</f>
        <v/>
      </c>
      <c r="AM38" s="38" t="str">
        <f>IF(AND('[9]Mapa final'!$Y$27="Baja",'[9]Mapa final'!$AA$27="Catastrófico"),CONCATENATE("R3C",'[9]Mapa final'!$O$27),"")</f>
        <v/>
      </c>
      <c r="AN38" s="7"/>
      <c r="AO38" s="437"/>
      <c r="AP38" s="438"/>
      <c r="AQ38" s="438"/>
      <c r="AR38" s="438"/>
      <c r="AS38" s="438"/>
      <c r="AT38" s="439"/>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row>
    <row r="39" spans="1:80" ht="12" customHeight="1" x14ac:dyDescent="0.25">
      <c r="A39" s="7"/>
      <c r="B39" s="392"/>
      <c r="C39" s="392"/>
      <c r="D39" s="393"/>
      <c r="E39" s="397"/>
      <c r="F39" s="398"/>
      <c r="G39" s="398"/>
      <c r="H39" s="398"/>
      <c r="I39" s="398"/>
      <c r="J39" s="57"/>
      <c r="K39" s="58"/>
      <c r="L39" s="58"/>
      <c r="M39" s="58"/>
      <c r="N39" s="58"/>
      <c r="O39" s="59"/>
      <c r="P39" s="48" t="str">
        <f>IF(AND('[9]Mapa final'!$Y$28="Baja",'[9]Mapa final'!$AA$28="Menor"),CONCATENATE("R4C",'[9]Mapa final'!$O$28),"")</f>
        <v/>
      </c>
      <c r="Q39" s="49" t="str">
        <f>IF(AND('[9]Mapa final'!$Y$29="Baja",'[9]Mapa final'!$AA$29="Menor"),CONCATENATE("R4C",'[9]Mapa final'!$O$29),"")</f>
        <v/>
      </c>
      <c r="R39" s="49" t="str">
        <f>IF(AND('[9]Mapa final'!$Y$30="Baja",'[9]Mapa final'!$AA$30="Menor"),CONCATENATE("R4C",'[9]Mapa final'!$O$30),"")</f>
        <v/>
      </c>
      <c r="S39" s="49" t="str">
        <f>IF(AND('[9]Mapa final'!$Y$31="Baja",'[9]Mapa final'!$AA$31="Menor"),CONCATENATE("R4C",'[9]Mapa final'!$O$31),"")</f>
        <v/>
      </c>
      <c r="T39" s="49" t="str">
        <f>IF(AND('[9]Mapa final'!$Y$32="Baja",'[9]Mapa final'!$AA$32="Menor"),CONCATENATE("R4C",'[9]Mapa final'!$O$32),"")</f>
        <v/>
      </c>
      <c r="U39" s="50" t="str">
        <f>IF(AND('[9]Mapa final'!$Y$33="Baja",'[9]Mapa final'!$AA$33="Menor"),CONCATENATE("R4C",'[9]Mapa final'!$O$33),"")</f>
        <v/>
      </c>
      <c r="V39" s="48" t="str">
        <f>IF(AND('[9]Mapa final'!$Y$28="Baja",'[9]Mapa final'!$AA$28="Moderado"),CONCATENATE("R4C",'[9]Mapa final'!$O$28),"")</f>
        <v/>
      </c>
      <c r="W39" s="49" t="str">
        <f>IF(AND('[9]Mapa final'!$Y$29="Baja",'[9]Mapa final'!$AA$29="Moderado"),CONCATENATE("R4C",'[9]Mapa final'!$O$29),"")</f>
        <v/>
      </c>
      <c r="X39" s="49" t="str">
        <f>IF(AND('[9]Mapa final'!$Y$30="Baja",'[9]Mapa final'!$AA$30="Moderado"),CONCATENATE("R4C",'[9]Mapa final'!$O$30),"")</f>
        <v/>
      </c>
      <c r="Y39" s="49" t="str">
        <f>IF(AND('[9]Mapa final'!$Y$31="Baja",'[9]Mapa final'!$AA$31="Moderado"),CONCATENATE("R4C",'[9]Mapa final'!$O$31),"")</f>
        <v/>
      </c>
      <c r="Z39" s="49" t="str">
        <f>IF(AND('[9]Mapa final'!$Y$32="Baja",'[9]Mapa final'!$AA$32="Moderado"),CONCATENATE("R4C",'[9]Mapa final'!$O$32),"")</f>
        <v/>
      </c>
      <c r="AA39" s="50" t="str">
        <f>IF(AND('[9]Mapa final'!$Y$33="Baja",'[9]Mapa final'!$AA$33="Moderado"),CONCATENATE("R4C",'[9]Mapa final'!$O$33),"")</f>
        <v/>
      </c>
      <c r="AB39" s="33" t="str">
        <f>IF(AND('[9]Mapa final'!$Y$28="Baja",'[9]Mapa final'!$AA$28="Mayor"),CONCATENATE("R4C",'[9]Mapa final'!$O$28),"")</f>
        <v/>
      </c>
      <c r="AC39" s="34" t="str">
        <f>IF(AND('[9]Mapa final'!$Y$29="Baja",'[9]Mapa final'!$AA$29="Mayor"),CONCATENATE("R4C",'[9]Mapa final'!$O$29),"")</f>
        <v>R4C2</v>
      </c>
      <c r="AD39" s="34" t="str">
        <f>IF(AND('[9]Mapa final'!$Y$30="Baja",'[9]Mapa final'!$AA$30="Mayor"),CONCATENATE("R4C",'[9]Mapa final'!$O$30),"")</f>
        <v/>
      </c>
      <c r="AE39" s="34" t="str">
        <f>IF(AND('[9]Mapa final'!$Y$31="Baja",'[9]Mapa final'!$AA$31="Mayor"),CONCATENATE("R4C",'[9]Mapa final'!$O$31),"")</f>
        <v/>
      </c>
      <c r="AF39" s="34" t="str">
        <f>IF(AND('[9]Mapa final'!$Y$32="Baja",'[9]Mapa final'!$AA$32="Mayor"),CONCATENATE("R4C",'[9]Mapa final'!$O$32),"")</f>
        <v/>
      </c>
      <c r="AG39" s="35" t="str">
        <f>IF(AND('[9]Mapa final'!$Y$33="Baja",'[9]Mapa final'!$AA$33="Mayor"),CONCATENATE("R4C",'[9]Mapa final'!$O$33),"")</f>
        <v/>
      </c>
      <c r="AH39" s="36" t="str">
        <f>IF(AND('[9]Mapa final'!$Y$28="Baja",'[9]Mapa final'!$AA$28="Catastrófico"),CONCATENATE("R4C",'[9]Mapa final'!$O$28),"")</f>
        <v/>
      </c>
      <c r="AI39" s="37" t="str">
        <f>IF(AND('[9]Mapa final'!$Y$29="Baja",'[9]Mapa final'!$AA$29="Catastrófico"),CONCATENATE("R4C",'[9]Mapa final'!$O$29),"")</f>
        <v/>
      </c>
      <c r="AJ39" s="37" t="str">
        <f>IF(AND('[9]Mapa final'!$Y$30="Baja",'[9]Mapa final'!$AA$30="Catastrófico"),CONCATENATE("R4C",'[9]Mapa final'!$O$30),"")</f>
        <v/>
      </c>
      <c r="AK39" s="37" t="str">
        <f>IF(AND('[9]Mapa final'!$Y$31="Baja",'[9]Mapa final'!$AA$31="Catastrófico"),CONCATENATE("R4C",'[9]Mapa final'!$O$31),"")</f>
        <v/>
      </c>
      <c r="AL39" s="37" t="str">
        <f>IF(AND('[9]Mapa final'!$Y$32="Baja",'[9]Mapa final'!$AA$32="Catastrófico"),CONCATENATE("R4C",'[9]Mapa final'!$O$32),"")</f>
        <v/>
      </c>
      <c r="AM39" s="38" t="str">
        <f>IF(AND('[9]Mapa final'!$Y$33="Baja",'[9]Mapa final'!$AA$33="Catastrófico"),CONCATENATE("R4C",'[9]Mapa final'!$O$33),"")</f>
        <v/>
      </c>
      <c r="AN39" s="7"/>
      <c r="AO39" s="437"/>
      <c r="AP39" s="438"/>
      <c r="AQ39" s="438"/>
      <c r="AR39" s="438"/>
      <c r="AS39" s="438"/>
      <c r="AT39" s="439"/>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row>
    <row r="40" spans="1:80" ht="12" customHeight="1" x14ac:dyDescent="0.25">
      <c r="A40" s="7"/>
      <c r="B40" s="392"/>
      <c r="C40" s="392"/>
      <c r="D40" s="393"/>
      <c r="E40" s="397"/>
      <c r="F40" s="398"/>
      <c r="G40" s="398"/>
      <c r="H40" s="398"/>
      <c r="I40" s="398"/>
      <c r="J40" s="57"/>
      <c r="K40" s="58"/>
      <c r="L40" s="58"/>
      <c r="M40" s="58"/>
      <c r="N40" s="58"/>
      <c r="O40" s="59"/>
      <c r="P40" s="48" t="str">
        <f>IF(AND('[9]Mapa final'!$Y$34="Baja",'[9]Mapa final'!$AA$34="Menor"),CONCATENATE("R5C",'[9]Mapa final'!$O$34),"")</f>
        <v/>
      </c>
      <c r="Q40" s="49" t="str">
        <f>IF(AND('[9]Mapa final'!$Y$35="Baja",'[9]Mapa final'!$AA$35="Menor"),CONCATENATE("R5C",'[9]Mapa final'!$O$35),"")</f>
        <v/>
      </c>
      <c r="R40" s="49" t="str">
        <f>IF(AND('[9]Mapa final'!$Y$36="Baja",'[9]Mapa final'!$AA$36="Menor"),CONCATENATE("R5C",'[9]Mapa final'!$O$36),"")</f>
        <v/>
      </c>
      <c r="S40" s="49" t="str">
        <f>IF(AND('[9]Mapa final'!$Y$37="Baja",'[9]Mapa final'!$AA$37="Menor"),CONCATENATE("R5C",'[9]Mapa final'!$O$37),"")</f>
        <v/>
      </c>
      <c r="T40" s="49" t="str">
        <f>IF(AND('[9]Mapa final'!$Y$38="Baja",'[9]Mapa final'!$AA$38="Menor"),CONCATENATE("R5C",'[9]Mapa final'!$O$38),"")</f>
        <v/>
      </c>
      <c r="U40" s="50" t="str">
        <f>IF(AND('[9]Mapa final'!$Y$39="Baja",'[9]Mapa final'!$AA$39="Menor"),CONCATENATE("R5C",'[9]Mapa final'!$O$39),"")</f>
        <v/>
      </c>
      <c r="V40" s="48" t="str">
        <f>IF(AND('[9]Mapa final'!$Y$34="Baja",'[9]Mapa final'!$AA$34="Moderado"),CONCATENATE("R5C",'[9]Mapa final'!$O$34),"")</f>
        <v/>
      </c>
      <c r="W40" s="49" t="str">
        <f>IF(AND('[9]Mapa final'!$Y$35="Baja",'[9]Mapa final'!$AA$35="Moderado"),CONCATENATE("R5C",'[9]Mapa final'!$O$35),"")</f>
        <v/>
      </c>
      <c r="X40" s="49" t="str">
        <f>IF(AND('[9]Mapa final'!$Y$36="Baja",'[9]Mapa final'!$AA$36="Moderado"),CONCATENATE("R5C",'[9]Mapa final'!$O$36),"")</f>
        <v/>
      </c>
      <c r="Y40" s="49" t="str">
        <f>IF(AND('[9]Mapa final'!$Y$37="Baja",'[9]Mapa final'!$AA$37="Moderado"),CONCATENATE("R5C",'[9]Mapa final'!$O$37),"")</f>
        <v/>
      </c>
      <c r="Z40" s="49" t="str">
        <f>IF(AND('[9]Mapa final'!$Y$38="Baja",'[9]Mapa final'!$AA$38="Moderado"),CONCATENATE("R5C",'[9]Mapa final'!$O$38),"")</f>
        <v/>
      </c>
      <c r="AA40" s="50" t="str">
        <f>IF(AND('[9]Mapa final'!$Y$39="Baja",'[9]Mapa final'!$AA$39="Moderado"),CONCATENATE("R5C",'[9]Mapa final'!$O$39),"")</f>
        <v/>
      </c>
      <c r="AB40" s="33" t="str">
        <f>IF(AND('[9]Mapa final'!$Y$34="Baja",'[9]Mapa final'!$AA$34="Mayor"),CONCATENATE("R5C",'[9]Mapa final'!$O$34),"")</f>
        <v/>
      </c>
      <c r="AC40" s="34" t="str">
        <f>IF(AND('[9]Mapa final'!$Y$35="Baja",'[9]Mapa final'!$AA$35="Mayor"),CONCATENATE("R5C",'[9]Mapa final'!$O$35),"")</f>
        <v/>
      </c>
      <c r="AD40" s="34" t="str">
        <f>IF(AND('[9]Mapa final'!$Y$36="Baja",'[9]Mapa final'!$AA$36="Mayor"),CONCATENATE("R5C",'[9]Mapa final'!$O$36),"")</f>
        <v/>
      </c>
      <c r="AE40" s="34" t="str">
        <f>IF(AND('[9]Mapa final'!$Y$37="Baja",'[9]Mapa final'!$AA$37="Mayor"),CONCATENATE("R5C",'[9]Mapa final'!$O$37),"")</f>
        <v/>
      </c>
      <c r="AF40" s="34" t="str">
        <f>IF(AND('[9]Mapa final'!$Y$38="Baja",'[9]Mapa final'!$AA$38="Mayor"),CONCATENATE("R5C",'[9]Mapa final'!$O$38),"")</f>
        <v/>
      </c>
      <c r="AG40" s="35" t="str">
        <f>IF(AND('[9]Mapa final'!$Y$39="Baja",'[9]Mapa final'!$AA$39="Mayor"),CONCATENATE("R5C",'[9]Mapa final'!$O$39),"")</f>
        <v/>
      </c>
      <c r="AH40" s="36" t="str">
        <f>IF(AND('[9]Mapa final'!$Y$34="Baja",'[9]Mapa final'!$AA$34="Catastrófico"),CONCATENATE("R5C",'[9]Mapa final'!$O$34),"")</f>
        <v/>
      </c>
      <c r="AI40" s="37" t="str">
        <f>IF(AND('[9]Mapa final'!$Y$35="Baja",'[9]Mapa final'!$AA$35="Catastrófico"),CONCATENATE("R5C",'[9]Mapa final'!$O$35),"")</f>
        <v/>
      </c>
      <c r="AJ40" s="37" t="str">
        <f>IF(AND('[9]Mapa final'!$Y$36="Baja",'[9]Mapa final'!$AA$36="Catastrófico"),CONCATENATE("R5C",'[9]Mapa final'!$O$36),"")</f>
        <v/>
      </c>
      <c r="AK40" s="37" t="str">
        <f>IF(AND('[9]Mapa final'!$Y$37="Baja",'[9]Mapa final'!$AA$37="Catastrófico"),CONCATENATE("R5C",'[9]Mapa final'!$O$37),"")</f>
        <v/>
      </c>
      <c r="AL40" s="37" t="str">
        <f>IF(AND('[9]Mapa final'!$Y$38="Baja",'[9]Mapa final'!$AA$38="Catastrófico"),CONCATENATE("R5C",'[9]Mapa final'!$O$38),"")</f>
        <v/>
      </c>
      <c r="AM40" s="38" t="str">
        <f>IF(AND('[9]Mapa final'!$Y$39="Baja",'[9]Mapa final'!$AA$39="Catastrófico"),CONCATENATE("R5C",'[9]Mapa final'!$O$39),"")</f>
        <v/>
      </c>
      <c r="AN40" s="7"/>
      <c r="AO40" s="437"/>
      <c r="AP40" s="438"/>
      <c r="AQ40" s="438"/>
      <c r="AR40" s="438"/>
      <c r="AS40" s="438"/>
      <c r="AT40" s="439"/>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row>
    <row r="41" spans="1:80" ht="12" customHeight="1" x14ac:dyDescent="0.25">
      <c r="A41" s="7"/>
      <c r="B41" s="392"/>
      <c r="C41" s="392"/>
      <c r="D41" s="393"/>
      <c r="E41" s="397"/>
      <c r="F41" s="398"/>
      <c r="G41" s="398"/>
      <c r="H41" s="398"/>
      <c r="I41" s="398"/>
      <c r="J41" s="57"/>
      <c r="K41" s="58"/>
      <c r="L41" s="58"/>
      <c r="M41" s="58"/>
      <c r="N41" s="58"/>
      <c r="O41" s="59"/>
      <c r="P41" s="48" t="str">
        <f>IF(AND('[9]Mapa final'!$Y$40="Baja",'[9]Mapa final'!$AA$40="Menor"),CONCATENATE("R6C",'[9]Mapa final'!$O$40),"")</f>
        <v/>
      </c>
      <c r="Q41" s="49" t="str">
        <f>IF(AND('[9]Mapa final'!$Y$41="Baja",'[9]Mapa final'!$AA$41="Menor"),CONCATENATE("R6C",'[9]Mapa final'!$O$41),"")</f>
        <v/>
      </c>
      <c r="R41" s="49" t="str">
        <f>IF(AND('[9]Mapa final'!$Y$42="Baja",'[9]Mapa final'!$AA$42="Menor"),CONCATENATE("R6C",'[9]Mapa final'!$O$42),"")</f>
        <v/>
      </c>
      <c r="S41" s="49" t="str">
        <f>IF(AND('[9]Mapa final'!$Y$43="Baja",'[9]Mapa final'!$AA$43="Menor"),CONCATENATE("R6C",'[9]Mapa final'!$O$43),"")</f>
        <v/>
      </c>
      <c r="T41" s="49" t="str">
        <f>IF(AND('[9]Mapa final'!$Y$44="Baja",'[9]Mapa final'!$AA$44="Menor"),CONCATENATE("R6C",'[9]Mapa final'!$O$44),"")</f>
        <v/>
      </c>
      <c r="U41" s="50" t="str">
        <f>IF(AND('[9]Mapa final'!$Y$45="Baja",'[9]Mapa final'!$AA$45="Menor"),CONCATENATE("R6C",'[9]Mapa final'!$O$45),"")</f>
        <v/>
      </c>
      <c r="V41" s="48" t="str">
        <f>IF(AND('[9]Mapa final'!$Y$40="Baja",'[9]Mapa final'!$AA$40="Moderado"),CONCATENATE("R6C",'[9]Mapa final'!$O$40),"")</f>
        <v/>
      </c>
      <c r="W41" s="49" t="str">
        <f>IF(AND('[9]Mapa final'!$Y$41="Baja",'[9]Mapa final'!$AA$41="Moderado"),CONCATENATE("R6C",'[9]Mapa final'!$O$41),"")</f>
        <v/>
      </c>
      <c r="X41" s="49" t="str">
        <f>IF(AND('[9]Mapa final'!$Y$42="Baja",'[9]Mapa final'!$AA$42="Moderado"),CONCATENATE("R6C",'[9]Mapa final'!$O$42),"")</f>
        <v/>
      </c>
      <c r="Y41" s="49" t="str">
        <f>IF(AND('[9]Mapa final'!$Y$43="Baja",'[9]Mapa final'!$AA$43="Moderado"),CONCATENATE("R6C",'[9]Mapa final'!$O$43),"")</f>
        <v/>
      </c>
      <c r="Z41" s="49" t="str">
        <f>IF(AND('[9]Mapa final'!$Y$44="Baja",'[9]Mapa final'!$AA$44="Moderado"),CONCATENATE("R6C",'[9]Mapa final'!$O$44),"")</f>
        <v/>
      </c>
      <c r="AA41" s="50" t="str">
        <f>IF(AND('[9]Mapa final'!$Y$45="Baja",'[9]Mapa final'!$AA$45="Moderado"),CONCATENATE("R6C",'[9]Mapa final'!$O$45),"")</f>
        <v/>
      </c>
      <c r="AB41" s="33" t="str">
        <f>IF(AND('[9]Mapa final'!$Y$40="Baja",'[9]Mapa final'!$AA$40="Mayor"),CONCATENATE("R6C",'[9]Mapa final'!$O$40),"")</f>
        <v/>
      </c>
      <c r="AC41" s="34" t="str">
        <f>IF(AND('[9]Mapa final'!$Y$41="Baja",'[9]Mapa final'!$AA$41="Mayor"),CONCATENATE("R6C",'[9]Mapa final'!$O$41),"")</f>
        <v/>
      </c>
      <c r="AD41" s="34" t="str">
        <f>IF(AND('[9]Mapa final'!$Y$42="Baja",'[9]Mapa final'!$AA$42="Mayor"),CONCATENATE("R6C",'[9]Mapa final'!$O$42),"")</f>
        <v/>
      </c>
      <c r="AE41" s="34" t="str">
        <f>IF(AND('[9]Mapa final'!$Y$43="Baja",'[9]Mapa final'!$AA$43="Mayor"),CONCATENATE("R6C",'[9]Mapa final'!$O$43),"")</f>
        <v/>
      </c>
      <c r="AF41" s="34" t="str">
        <f>IF(AND('[9]Mapa final'!$Y$44="Baja",'[9]Mapa final'!$AA$44="Mayor"),CONCATENATE("R6C",'[9]Mapa final'!$O$44),"")</f>
        <v/>
      </c>
      <c r="AG41" s="35" t="str">
        <f>IF(AND('[9]Mapa final'!$Y$45="Baja",'[9]Mapa final'!$AA$45="Mayor"),CONCATENATE("R6C",'[9]Mapa final'!$O$45),"")</f>
        <v/>
      </c>
      <c r="AH41" s="36" t="str">
        <f>IF(AND('[9]Mapa final'!$Y$40="Baja",'[9]Mapa final'!$AA$40="Catastrófico"),CONCATENATE("R6C",'[9]Mapa final'!$O$40),"")</f>
        <v/>
      </c>
      <c r="AI41" s="37" t="str">
        <f>IF(AND('[9]Mapa final'!$Y$41="Baja",'[9]Mapa final'!$AA$41="Catastrófico"),CONCATENATE("R6C",'[9]Mapa final'!$O$41),"")</f>
        <v/>
      </c>
      <c r="AJ41" s="37" t="str">
        <f>IF(AND('[9]Mapa final'!$Y$42="Baja",'[9]Mapa final'!$AA$42="Catastrófico"),CONCATENATE("R6C",'[9]Mapa final'!$O$42),"")</f>
        <v/>
      </c>
      <c r="AK41" s="37" t="str">
        <f>IF(AND('[9]Mapa final'!$Y$43="Baja",'[9]Mapa final'!$AA$43="Catastrófico"),CONCATENATE("R6C",'[9]Mapa final'!$O$43),"")</f>
        <v/>
      </c>
      <c r="AL41" s="37" t="str">
        <f>IF(AND('[9]Mapa final'!$Y$44="Baja",'[9]Mapa final'!$AA$44="Catastrófico"),CONCATENATE("R6C",'[9]Mapa final'!$O$44),"")</f>
        <v/>
      </c>
      <c r="AM41" s="38" t="str">
        <f>IF(AND('[9]Mapa final'!$Y$45="Baja",'[9]Mapa final'!$AA$45="Catastrófico"),CONCATENATE("R6C",'[9]Mapa final'!$O$45),"")</f>
        <v/>
      </c>
      <c r="AN41" s="7"/>
      <c r="AO41" s="437"/>
      <c r="AP41" s="438"/>
      <c r="AQ41" s="438"/>
      <c r="AR41" s="438"/>
      <c r="AS41" s="438"/>
      <c r="AT41" s="439"/>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row>
    <row r="42" spans="1:80" ht="12" customHeight="1" x14ac:dyDescent="0.25">
      <c r="A42" s="7"/>
      <c r="B42" s="392"/>
      <c r="C42" s="392"/>
      <c r="D42" s="393"/>
      <c r="E42" s="397"/>
      <c r="F42" s="398"/>
      <c r="G42" s="398"/>
      <c r="H42" s="398"/>
      <c r="I42" s="398"/>
      <c r="J42" s="57"/>
      <c r="K42" s="58"/>
      <c r="L42" s="58"/>
      <c r="M42" s="58"/>
      <c r="N42" s="58"/>
      <c r="O42" s="59"/>
      <c r="P42" s="48" t="str">
        <f>IF(AND('[9]Mapa final'!$Y$46="Baja",'[9]Mapa final'!$AA$46="Menor"),CONCATENATE("R7C",'[9]Mapa final'!$O$46),"")</f>
        <v/>
      </c>
      <c r="Q42" s="49" t="str">
        <f>IF(AND('[9]Mapa final'!$Y$47="Baja",'[9]Mapa final'!$AA$47="Menor"),CONCATENATE("R7C",'[9]Mapa final'!$O$47),"")</f>
        <v/>
      </c>
      <c r="R42" s="49" t="str">
        <f>IF(AND('[9]Mapa final'!$Y$48="Baja",'[9]Mapa final'!$AA$48="Menor"),CONCATENATE("R7C",'[9]Mapa final'!$O$48),"")</f>
        <v/>
      </c>
      <c r="S42" s="49" t="str">
        <f>IF(AND('[9]Mapa final'!$Y$49="Baja",'[9]Mapa final'!$AA$49="Menor"),CONCATENATE("R7C",'[9]Mapa final'!$O$49),"")</f>
        <v/>
      </c>
      <c r="T42" s="49" t="str">
        <f>IF(AND('[9]Mapa final'!$Y$50="Baja",'[9]Mapa final'!$AA$50="Menor"),CONCATENATE("R7C",'[9]Mapa final'!$O$50),"")</f>
        <v/>
      </c>
      <c r="U42" s="50" t="str">
        <f>IF(AND('[9]Mapa final'!$Y$51="Baja",'[9]Mapa final'!$AA$51="Menor"),CONCATENATE("R7C",'[9]Mapa final'!$O$51),"")</f>
        <v/>
      </c>
      <c r="V42" s="48" t="str">
        <f>IF(AND('[9]Mapa final'!$Y$46="Baja",'[9]Mapa final'!$AA$46="Moderado"),CONCATENATE("R7C",'[9]Mapa final'!$O$46),"")</f>
        <v/>
      </c>
      <c r="W42" s="49" t="str">
        <f>IF(AND('[9]Mapa final'!$Y$47="Baja",'[9]Mapa final'!$AA$47="Moderado"),CONCATENATE("R7C",'[9]Mapa final'!$O$47),"")</f>
        <v/>
      </c>
      <c r="X42" s="49" t="str">
        <f>IF(AND('[9]Mapa final'!$Y$48="Baja",'[9]Mapa final'!$AA$48="Moderado"),CONCATENATE("R7C",'[9]Mapa final'!$O$48),"")</f>
        <v/>
      </c>
      <c r="Y42" s="49" t="str">
        <f>IF(AND('[9]Mapa final'!$Y$49="Baja",'[9]Mapa final'!$AA$49="Moderado"),CONCATENATE("R7C",'[9]Mapa final'!$O$49),"")</f>
        <v/>
      </c>
      <c r="Z42" s="49" t="str">
        <f>IF(AND('[9]Mapa final'!$Y$50="Baja",'[9]Mapa final'!$AA$50="Moderado"),CONCATENATE("R7C",'[9]Mapa final'!$O$50),"")</f>
        <v/>
      </c>
      <c r="AA42" s="50" t="str">
        <f>IF(AND('[9]Mapa final'!$Y$51="Baja",'[9]Mapa final'!$AA$51="Moderado"),CONCATENATE("R7C",'[9]Mapa final'!$O$51),"")</f>
        <v/>
      </c>
      <c r="AB42" s="33" t="str">
        <f>IF(AND('[9]Mapa final'!$Y$46="Baja",'[9]Mapa final'!$AA$46="Mayor"),CONCATENATE("R7C",'[9]Mapa final'!$O$46),"")</f>
        <v/>
      </c>
      <c r="AC42" s="34" t="str">
        <f>IF(AND('[9]Mapa final'!$Y$47="Baja",'[9]Mapa final'!$AA$47="Mayor"),CONCATENATE("R7C",'[9]Mapa final'!$O$47),"")</f>
        <v/>
      </c>
      <c r="AD42" s="34" t="str">
        <f>IF(AND('[9]Mapa final'!$Y$48="Baja",'[9]Mapa final'!$AA$48="Mayor"),CONCATENATE("R7C",'[9]Mapa final'!$O$48),"")</f>
        <v/>
      </c>
      <c r="AE42" s="34" t="str">
        <f>IF(AND('[9]Mapa final'!$Y$49="Baja",'[9]Mapa final'!$AA$49="Mayor"),CONCATENATE("R7C",'[9]Mapa final'!$O$49),"")</f>
        <v/>
      </c>
      <c r="AF42" s="34" t="str">
        <f>IF(AND('[9]Mapa final'!$Y$50="Baja",'[9]Mapa final'!$AA$50="Mayor"),CONCATENATE("R7C",'[9]Mapa final'!$O$50),"")</f>
        <v/>
      </c>
      <c r="AG42" s="35" t="str">
        <f>IF(AND('[9]Mapa final'!$Y$51="Baja",'[9]Mapa final'!$AA$51="Mayor"),CONCATENATE("R7C",'[9]Mapa final'!$O$51),"")</f>
        <v/>
      </c>
      <c r="AH42" s="36" t="str">
        <f>IF(AND('[9]Mapa final'!$Y$46="Baja",'[9]Mapa final'!$AA$46="Catastrófico"),CONCATENATE("R7C",'[9]Mapa final'!$O$46),"")</f>
        <v/>
      </c>
      <c r="AI42" s="37" t="str">
        <f>IF(AND('[9]Mapa final'!$Y$47="Baja",'[9]Mapa final'!$AA$47="Catastrófico"),CONCATENATE("R7C",'[9]Mapa final'!$O$47),"")</f>
        <v/>
      </c>
      <c r="AJ42" s="37" t="str">
        <f>IF(AND('[9]Mapa final'!$Y$48="Baja",'[9]Mapa final'!$AA$48="Catastrófico"),CONCATENATE("R7C",'[9]Mapa final'!$O$48),"")</f>
        <v/>
      </c>
      <c r="AK42" s="37" t="str">
        <f>IF(AND('[9]Mapa final'!$Y$49="Baja",'[9]Mapa final'!$AA$49="Catastrófico"),CONCATENATE("R7C",'[9]Mapa final'!$O$49),"")</f>
        <v/>
      </c>
      <c r="AL42" s="37" t="str">
        <f>IF(AND('[9]Mapa final'!$Y$50="Baja",'[9]Mapa final'!$AA$50="Catastrófico"),CONCATENATE("R7C",'[9]Mapa final'!$O$50),"")</f>
        <v/>
      </c>
      <c r="AM42" s="38" t="str">
        <f>IF(AND('[9]Mapa final'!$Y$51="Baja",'[9]Mapa final'!$AA$51="Catastrófico"),CONCATENATE("R7C",'[9]Mapa final'!$O$51),"")</f>
        <v/>
      </c>
      <c r="AN42" s="7"/>
      <c r="AO42" s="437"/>
      <c r="AP42" s="438"/>
      <c r="AQ42" s="438"/>
      <c r="AR42" s="438"/>
      <c r="AS42" s="438"/>
      <c r="AT42" s="439"/>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row>
    <row r="43" spans="1:80" ht="12" customHeight="1" x14ac:dyDescent="0.25">
      <c r="A43" s="7"/>
      <c r="B43" s="392"/>
      <c r="C43" s="392"/>
      <c r="D43" s="393"/>
      <c r="E43" s="397"/>
      <c r="F43" s="398"/>
      <c r="G43" s="398"/>
      <c r="H43" s="398"/>
      <c r="I43" s="398"/>
      <c r="J43" s="57"/>
      <c r="K43" s="58"/>
      <c r="L43" s="58"/>
      <c r="M43" s="58"/>
      <c r="N43" s="58"/>
      <c r="O43" s="59"/>
      <c r="P43" s="48" t="str">
        <f>IF(AND('[9]Mapa final'!$Y$52="Baja",'[9]Mapa final'!$AA$52="Menor"),CONCATENATE("R8C",'[9]Mapa final'!$O$52),"")</f>
        <v/>
      </c>
      <c r="Q43" s="49" t="str">
        <f>IF(AND('[9]Mapa final'!$Y$53="Baja",'[9]Mapa final'!$AA$53="Menor"),CONCATENATE("R8C",'[9]Mapa final'!$O$53),"")</f>
        <v/>
      </c>
      <c r="R43" s="49" t="str">
        <f>IF(AND('[9]Mapa final'!$Y$54="Baja",'[9]Mapa final'!$AA$54="Menor"),CONCATENATE("R8C",'[9]Mapa final'!$O$54),"")</f>
        <v/>
      </c>
      <c r="S43" s="49" t="str">
        <f>IF(AND('[9]Mapa final'!$Y$55="Baja",'[9]Mapa final'!$AA$55="Menor"),CONCATENATE("R8C",'[9]Mapa final'!$O$55),"")</f>
        <v/>
      </c>
      <c r="T43" s="49" t="str">
        <f>IF(AND('[9]Mapa final'!$Y$56="Baja",'[9]Mapa final'!$AA$56="Menor"),CONCATENATE("R8C",'[9]Mapa final'!$O$56),"")</f>
        <v/>
      </c>
      <c r="U43" s="50" t="str">
        <f>IF(AND('[9]Mapa final'!$Y$57="Baja",'[9]Mapa final'!$AA$57="Menor"),CONCATENATE("R8C",'[9]Mapa final'!$O$57),"")</f>
        <v/>
      </c>
      <c r="V43" s="48" t="str">
        <f>IF(AND('[9]Mapa final'!$Y$52="Baja",'[9]Mapa final'!$AA$52="Moderado"),CONCATENATE("R8C",'[9]Mapa final'!$O$52),"")</f>
        <v/>
      </c>
      <c r="W43" s="49" t="str">
        <f>IF(AND('[9]Mapa final'!$Y$53="Baja",'[9]Mapa final'!$AA$53="Moderado"),CONCATENATE("R8C",'[9]Mapa final'!$O$53),"")</f>
        <v/>
      </c>
      <c r="X43" s="49" t="str">
        <f>IF(AND('[9]Mapa final'!$Y$54="Baja",'[9]Mapa final'!$AA$54="Moderado"),CONCATENATE("R8C",'[9]Mapa final'!$O$54),"")</f>
        <v/>
      </c>
      <c r="Y43" s="49" t="str">
        <f>IF(AND('[9]Mapa final'!$Y$55="Baja",'[9]Mapa final'!$AA$55="Moderado"),CONCATENATE("R8C",'[9]Mapa final'!$O$55),"")</f>
        <v/>
      </c>
      <c r="Z43" s="49" t="str">
        <f>IF(AND('[9]Mapa final'!$Y$56="Baja",'[9]Mapa final'!$AA$56="Moderado"),CONCATENATE("R8C",'[9]Mapa final'!$O$56),"")</f>
        <v/>
      </c>
      <c r="AA43" s="50" t="str">
        <f>IF(AND('[9]Mapa final'!$Y$57="Baja",'[9]Mapa final'!$AA$57="Moderado"),CONCATENATE("R8C",'[9]Mapa final'!$O$57),"")</f>
        <v/>
      </c>
      <c r="AB43" s="33" t="str">
        <f>IF(AND('[9]Mapa final'!$Y$52="Baja",'[9]Mapa final'!$AA$52="Mayor"),CONCATENATE("R8C",'[9]Mapa final'!$O$52),"")</f>
        <v/>
      </c>
      <c r="AC43" s="34" t="str">
        <f>IF(AND('[9]Mapa final'!$Y$53="Baja",'[9]Mapa final'!$AA$53="Mayor"),CONCATENATE("R8C",'[9]Mapa final'!$O$53),"")</f>
        <v/>
      </c>
      <c r="AD43" s="34" t="str">
        <f>IF(AND('[9]Mapa final'!$Y$54="Baja",'[9]Mapa final'!$AA$54="Mayor"),CONCATENATE("R8C",'[9]Mapa final'!$O$54),"")</f>
        <v/>
      </c>
      <c r="AE43" s="34" t="str">
        <f>IF(AND('[9]Mapa final'!$Y$55="Baja",'[9]Mapa final'!$AA$55="Mayor"),CONCATENATE("R8C",'[9]Mapa final'!$O$55),"")</f>
        <v/>
      </c>
      <c r="AF43" s="34" t="str">
        <f>IF(AND('[9]Mapa final'!$Y$56="Baja",'[9]Mapa final'!$AA$56="Mayor"),CONCATENATE("R8C",'[9]Mapa final'!$O$56),"")</f>
        <v/>
      </c>
      <c r="AG43" s="35" t="str">
        <f>IF(AND('[9]Mapa final'!$Y$57="Baja",'[9]Mapa final'!$AA$57="Mayor"),CONCATENATE("R8C",'[9]Mapa final'!$O$57),"")</f>
        <v/>
      </c>
      <c r="AH43" s="36" t="str">
        <f>IF(AND('[9]Mapa final'!$Y$52="Baja",'[9]Mapa final'!$AA$52="Catastrófico"),CONCATENATE("R8C",'[9]Mapa final'!$O$52),"")</f>
        <v/>
      </c>
      <c r="AI43" s="37" t="str">
        <f>IF(AND('[9]Mapa final'!$Y$53="Baja",'[9]Mapa final'!$AA$53="Catastrófico"),CONCATENATE("R8C",'[9]Mapa final'!$O$53),"")</f>
        <v/>
      </c>
      <c r="AJ43" s="37" t="str">
        <f>IF(AND('[9]Mapa final'!$Y$54="Baja",'[9]Mapa final'!$AA$54="Catastrófico"),CONCATENATE("R8C",'[9]Mapa final'!$O$54),"")</f>
        <v/>
      </c>
      <c r="AK43" s="37" t="str">
        <f>IF(AND('[9]Mapa final'!$Y$55="Baja",'[9]Mapa final'!$AA$55="Catastrófico"),CONCATENATE("R8C",'[9]Mapa final'!$O$55),"")</f>
        <v/>
      </c>
      <c r="AL43" s="37" t="str">
        <f>IF(AND('[9]Mapa final'!$Y$56="Baja",'[9]Mapa final'!$AA$56="Catastrófico"),CONCATENATE("R8C",'[9]Mapa final'!$O$56),"")</f>
        <v/>
      </c>
      <c r="AM43" s="38" t="str">
        <f>IF(AND('[9]Mapa final'!$Y$57="Baja",'[9]Mapa final'!$AA$57="Catastrófico"),CONCATENATE("R8C",'[9]Mapa final'!$O$57),"")</f>
        <v/>
      </c>
      <c r="AN43" s="7"/>
      <c r="AO43" s="437"/>
      <c r="AP43" s="438"/>
      <c r="AQ43" s="438"/>
      <c r="AR43" s="438"/>
      <c r="AS43" s="438"/>
      <c r="AT43" s="439"/>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row>
    <row r="44" spans="1:80" ht="12" customHeight="1" x14ac:dyDescent="0.25">
      <c r="A44" s="7"/>
      <c r="B44" s="392"/>
      <c r="C44" s="392"/>
      <c r="D44" s="393"/>
      <c r="E44" s="397"/>
      <c r="F44" s="398"/>
      <c r="G44" s="398"/>
      <c r="H44" s="398"/>
      <c r="I44" s="398"/>
      <c r="J44" s="57"/>
      <c r="K44" s="58"/>
      <c r="L44" s="58"/>
      <c r="M44" s="58"/>
      <c r="N44" s="58"/>
      <c r="O44" s="59"/>
      <c r="P44" s="48" t="str">
        <f>IF(AND('[9]Mapa final'!$Y$58="Baja",'[9]Mapa final'!$AA$58="Menor"),CONCATENATE("R9C",'[9]Mapa final'!$O$58),"")</f>
        <v/>
      </c>
      <c r="Q44" s="49" t="str">
        <f>IF(AND('[9]Mapa final'!$Y$59="Baja",'[9]Mapa final'!$AA$59="Menor"),CONCATENATE("R9C",'[9]Mapa final'!$O$59),"")</f>
        <v/>
      </c>
      <c r="R44" s="49" t="str">
        <f>IF(AND('[9]Mapa final'!$Y$60="Baja",'[9]Mapa final'!$AA$60="Menor"),CONCATENATE("R9C",'[9]Mapa final'!$O$60),"")</f>
        <v/>
      </c>
      <c r="S44" s="49" t="str">
        <f>IF(AND('[9]Mapa final'!$Y$61="Baja",'[9]Mapa final'!$AA$61="Menor"),CONCATENATE("R9C",'[9]Mapa final'!$O$61),"")</f>
        <v/>
      </c>
      <c r="T44" s="49" t="str">
        <f>IF(AND('[9]Mapa final'!$Y$62="Baja",'[9]Mapa final'!$AA$62="Menor"),CONCATENATE("R9C",'[9]Mapa final'!$O$62),"")</f>
        <v/>
      </c>
      <c r="U44" s="50" t="str">
        <f>IF(AND('[9]Mapa final'!$Y$63="Baja",'[9]Mapa final'!$AA$63="Menor"),CONCATENATE("R9C",'[9]Mapa final'!$O$63),"")</f>
        <v/>
      </c>
      <c r="V44" s="48" t="str">
        <f>IF(AND('[9]Mapa final'!$Y$58="Baja",'[9]Mapa final'!$AA$58="Moderado"),CONCATENATE("R9C",'[9]Mapa final'!$O$58),"")</f>
        <v/>
      </c>
      <c r="W44" s="49" t="str">
        <f>IF(AND('[9]Mapa final'!$Y$59="Baja",'[9]Mapa final'!$AA$59="Moderado"),CONCATENATE("R9C",'[9]Mapa final'!$O$59),"")</f>
        <v/>
      </c>
      <c r="X44" s="49" t="str">
        <f>IF(AND('[9]Mapa final'!$Y$60="Baja",'[9]Mapa final'!$AA$60="Moderado"),CONCATENATE("R9C",'[9]Mapa final'!$O$60),"")</f>
        <v/>
      </c>
      <c r="Y44" s="49" t="str">
        <f>IF(AND('[9]Mapa final'!$Y$61="Baja",'[9]Mapa final'!$AA$61="Moderado"),CONCATENATE("R9C",'[9]Mapa final'!$O$61),"")</f>
        <v/>
      </c>
      <c r="Z44" s="49" t="str">
        <f>IF(AND('[9]Mapa final'!$Y$62="Baja",'[9]Mapa final'!$AA$62="Moderado"),CONCATENATE("R9C",'[9]Mapa final'!$O$62),"")</f>
        <v/>
      </c>
      <c r="AA44" s="50" t="str">
        <f>IF(AND('[9]Mapa final'!$Y$63="Baja",'[9]Mapa final'!$AA$63="Moderado"),CONCATENATE("R9C",'[9]Mapa final'!$O$63),"")</f>
        <v/>
      </c>
      <c r="AB44" s="33" t="str">
        <f>IF(AND('[9]Mapa final'!$Y$58="Baja",'[9]Mapa final'!$AA$58="Mayor"),CONCATENATE("R9C",'[9]Mapa final'!$O$58),"")</f>
        <v/>
      </c>
      <c r="AC44" s="34" t="str">
        <f>IF(AND('[9]Mapa final'!$Y$59="Baja",'[9]Mapa final'!$AA$59="Mayor"),CONCATENATE("R9C",'[9]Mapa final'!$O$59),"")</f>
        <v/>
      </c>
      <c r="AD44" s="34" t="str">
        <f>IF(AND('[9]Mapa final'!$Y$60="Baja",'[9]Mapa final'!$AA$60="Mayor"),CONCATENATE("R9C",'[9]Mapa final'!$O$60),"")</f>
        <v/>
      </c>
      <c r="AE44" s="34" t="str">
        <f>IF(AND('[9]Mapa final'!$Y$61="Baja",'[9]Mapa final'!$AA$61="Mayor"),CONCATENATE("R9C",'[9]Mapa final'!$O$61),"")</f>
        <v/>
      </c>
      <c r="AF44" s="34" t="str">
        <f>IF(AND('[9]Mapa final'!$Y$62="Baja",'[9]Mapa final'!$AA$62="Mayor"),CONCATENATE("R9C",'[9]Mapa final'!$O$62),"")</f>
        <v/>
      </c>
      <c r="AG44" s="35" t="str">
        <f>IF(AND('[9]Mapa final'!$Y$63="Baja",'[9]Mapa final'!$AA$63="Mayor"),CONCATENATE("R9C",'[9]Mapa final'!$O$63),"")</f>
        <v/>
      </c>
      <c r="AH44" s="36" t="str">
        <f>IF(AND('[9]Mapa final'!$Y$58="Baja",'[9]Mapa final'!$AA$58="Catastrófico"),CONCATENATE("R9C",'[9]Mapa final'!$O$58),"")</f>
        <v/>
      </c>
      <c r="AI44" s="37" t="str">
        <f>IF(AND('[9]Mapa final'!$Y$59="Baja",'[9]Mapa final'!$AA$59="Catastrófico"),CONCATENATE("R9C",'[9]Mapa final'!$O$59),"")</f>
        <v/>
      </c>
      <c r="AJ44" s="37" t="str">
        <f>IF(AND('[9]Mapa final'!$Y$60="Baja",'[9]Mapa final'!$AA$60="Catastrófico"),CONCATENATE("R9C",'[9]Mapa final'!$O$60),"")</f>
        <v/>
      </c>
      <c r="AK44" s="37" t="str">
        <f>IF(AND('[9]Mapa final'!$Y$61="Baja",'[9]Mapa final'!$AA$61="Catastrófico"),CONCATENATE("R9C",'[9]Mapa final'!$O$61),"")</f>
        <v/>
      </c>
      <c r="AL44" s="37" t="str">
        <f>IF(AND('[9]Mapa final'!$Y$62="Baja",'[9]Mapa final'!$AA$62="Catastrófico"),CONCATENATE("R9C",'[9]Mapa final'!$O$62),"")</f>
        <v/>
      </c>
      <c r="AM44" s="38" t="str">
        <f>IF(AND('[9]Mapa final'!$Y$63="Baja",'[9]Mapa final'!$AA$63="Catastrófico"),CONCATENATE("R9C",'[9]Mapa final'!$O$63),"")</f>
        <v/>
      </c>
      <c r="AN44" s="7"/>
      <c r="AO44" s="437"/>
      <c r="AP44" s="438"/>
      <c r="AQ44" s="438"/>
      <c r="AR44" s="438"/>
      <c r="AS44" s="438"/>
      <c r="AT44" s="439"/>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row>
    <row r="45" spans="1:80" ht="12" customHeight="1" thickBot="1" x14ac:dyDescent="0.3">
      <c r="A45" s="7"/>
      <c r="B45" s="392"/>
      <c r="C45" s="392"/>
      <c r="D45" s="393"/>
      <c r="E45" s="400"/>
      <c r="F45" s="401"/>
      <c r="G45" s="401"/>
      <c r="H45" s="401"/>
      <c r="I45" s="401"/>
      <c r="J45" s="60"/>
      <c r="K45" s="61"/>
      <c r="L45" s="61"/>
      <c r="M45" s="61"/>
      <c r="N45" s="61"/>
      <c r="O45" s="62"/>
      <c r="P45" s="48" t="str">
        <f>IF(AND('[9]Mapa final'!$Y$64="Baja",'[9]Mapa final'!$AA$64="Menor"),CONCATENATE("R10C",'[9]Mapa final'!$O$64),"")</f>
        <v/>
      </c>
      <c r="Q45" s="49" t="str">
        <f>IF(AND('[9]Mapa final'!$Y$65="Baja",'[9]Mapa final'!$AA$65="Menor"),CONCATENATE("R10C",'[9]Mapa final'!$O$65),"")</f>
        <v/>
      </c>
      <c r="R45" s="49" t="str">
        <f>IF(AND('[9]Mapa final'!$Y$66="Baja",'[9]Mapa final'!$AA$66="Menor"),CONCATENATE("R10C",'[9]Mapa final'!$O$66),"")</f>
        <v/>
      </c>
      <c r="S45" s="49" t="str">
        <f>IF(AND('[9]Mapa final'!$Y$67="Baja",'[9]Mapa final'!$AA$67="Menor"),CONCATENATE("R10C",'[9]Mapa final'!$O$67),"")</f>
        <v/>
      </c>
      <c r="T45" s="49" t="str">
        <f>IF(AND('[9]Mapa final'!$Y$68="Baja",'[9]Mapa final'!$AA$68="Menor"),CONCATENATE("R10C",'[9]Mapa final'!$O$68),"")</f>
        <v/>
      </c>
      <c r="U45" s="50" t="str">
        <f>IF(AND('[9]Mapa final'!$Y$69="Baja",'[9]Mapa final'!$AA$69="Menor"),CONCATENATE("R10C",'[9]Mapa final'!$O$69),"")</f>
        <v/>
      </c>
      <c r="V45" s="51" t="str">
        <f>IF(AND('[9]Mapa final'!$Y$64="Baja",'[9]Mapa final'!$AA$64="Moderado"),CONCATENATE("R10C",'[9]Mapa final'!$O$64),"")</f>
        <v/>
      </c>
      <c r="W45" s="52" t="str">
        <f>IF(AND('[9]Mapa final'!$Y$65="Baja",'[9]Mapa final'!$AA$65="Moderado"),CONCATENATE("R10C",'[9]Mapa final'!$O$65),"")</f>
        <v/>
      </c>
      <c r="X45" s="52" t="str">
        <f>IF(AND('[9]Mapa final'!$Y$66="Baja",'[9]Mapa final'!$AA$66="Moderado"),CONCATENATE("R10C",'[9]Mapa final'!$O$66),"")</f>
        <v/>
      </c>
      <c r="Y45" s="52" t="str">
        <f>IF(AND('[9]Mapa final'!$Y$67="Baja",'[9]Mapa final'!$AA$67="Moderado"),CONCATENATE("R10C",'[9]Mapa final'!$O$67),"")</f>
        <v/>
      </c>
      <c r="Z45" s="52" t="str">
        <f>IF(AND('[9]Mapa final'!$Y$68="Baja",'[9]Mapa final'!$AA$68="Moderado"),CONCATENATE("R10C",'[9]Mapa final'!$O$68),"")</f>
        <v/>
      </c>
      <c r="AA45" s="53" t="str">
        <f>IF(AND('[9]Mapa final'!$Y$69="Baja",'[9]Mapa final'!$AA$69="Moderado"),CONCATENATE("R10C",'[9]Mapa final'!$O$69),"")</f>
        <v/>
      </c>
      <c r="AB45" s="39" t="str">
        <f>IF(AND('[9]Mapa final'!$Y$64="Baja",'[9]Mapa final'!$AA$64="Mayor"),CONCATENATE("R10C",'[9]Mapa final'!$O$64),"")</f>
        <v/>
      </c>
      <c r="AC45" s="40" t="str">
        <f>IF(AND('[9]Mapa final'!$Y$65="Baja",'[9]Mapa final'!$AA$65="Mayor"),CONCATENATE("R10C",'[9]Mapa final'!$O$65),"")</f>
        <v/>
      </c>
      <c r="AD45" s="40" t="str">
        <f>IF(AND('[9]Mapa final'!$Y$66="Baja",'[9]Mapa final'!$AA$66="Mayor"),CONCATENATE("R10C",'[9]Mapa final'!$O$66),"")</f>
        <v/>
      </c>
      <c r="AE45" s="40" t="str">
        <f>IF(AND('[9]Mapa final'!$Y$67="Baja",'[9]Mapa final'!$AA$67="Mayor"),CONCATENATE("R10C",'[9]Mapa final'!$O$67),"")</f>
        <v/>
      </c>
      <c r="AF45" s="40" t="str">
        <f>IF(AND('[9]Mapa final'!$Y$68="Baja",'[9]Mapa final'!$AA$68="Mayor"),CONCATENATE("R10C",'[9]Mapa final'!$O$68),"")</f>
        <v/>
      </c>
      <c r="AG45" s="41" t="str">
        <f>IF(AND('[9]Mapa final'!$Y$69="Baja",'[9]Mapa final'!$AA$69="Mayor"),CONCATENATE("R10C",'[9]Mapa final'!$O$69),"")</f>
        <v/>
      </c>
      <c r="AH45" s="42" t="str">
        <f>IF(AND('[9]Mapa final'!$Y$64="Baja",'[9]Mapa final'!$AA$64="Catastrófico"),CONCATENATE("R10C",'[9]Mapa final'!$O$64),"")</f>
        <v/>
      </c>
      <c r="AI45" s="43" t="str">
        <f>IF(AND('[9]Mapa final'!$Y$65="Baja",'[9]Mapa final'!$AA$65="Catastrófico"),CONCATENATE("R10C",'[9]Mapa final'!$O$65),"")</f>
        <v/>
      </c>
      <c r="AJ45" s="43" t="str">
        <f>IF(AND('[9]Mapa final'!$Y$66="Baja",'[9]Mapa final'!$AA$66="Catastrófico"),CONCATENATE("R10C",'[9]Mapa final'!$O$66),"")</f>
        <v/>
      </c>
      <c r="AK45" s="43" t="str">
        <f>IF(AND('[9]Mapa final'!$Y$67="Baja",'[9]Mapa final'!$AA$67="Catastrófico"),CONCATENATE("R10C",'[9]Mapa final'!$O$67),"")</f>
        <v/>
      </c>
      <c r="AL45" s="43" t="str">
        <f>IF(AND('[9]Mapa final'!$Y$68="Baja",'[9]Mapa final'!$AA$68="Catastrófico"),CONCATENATE("R10C",'[9]Mapa final'!$O$68),"")</f>
        <v/>
      </c>
      <c r="AM45" s="44" t="str">
        <f>IF(AND('[9]Mapa final'!$Y$69="Baja",'[9]Mapa final'!$AA$69="Catastrófico"),CONCATENATE("R10C",'[9]Mapa final'!$O$69),"")</f>
        <v/>
      </c>
      <c r="AN45" s="7"/>
      <c r="AO45" s="440"/>
      <c r="AP45" s="441"/>
      <c r="AQ45" s="441"/>
      <c r="AR45" s="441"/>
      <c r="AS45" s="441"/>
      <c r="AT45" s="442"/>
    </row>
    <row r="46" spans="1:80" ht="46.5" x14ac:dyDescent="0.35">
      <c r="A46" s="7"/>
      <c r="B46" s="392"/>
      <c r="C46" s="392"/>
      <c r="D46" s="393"/>
      <c r="E46" s="394" t="s">
        <v>145</v>
      </c>
      <c r="F46" s="395"/>
      <c r="G46" s="395"/>
      <c r="H46" s="395"/>
      <c r="I46" s="396"/>
      <c r="J46" s="54" t="str">
        <f>IF(AND('[9]Mapa final'!$Y$10="Muy Baja",'[9]Mapa final'!$AA$10="Leve"),CONCATENATE("R1C",'[9]Mapa final'!$O$10),"")</f>
        <v/>
      </c>
      <c r="K46" s="55" t="str">
        <f>IF(AND('[9]Mapa final'!$Y$11="Muy Baja",'[9]Mapa final'!$AA$11="Leve"),CONCATENATE("R1C",'[9]Mapa final'!$O$11),"")</f>
        <v/>
      </c>
      <c r="L46" s="55" t="str">
        <f>IF(AND('[9]Mapa final'!$Y$12="Muy Baja",'[9]Mapa final'!$AA$12="Leve"),CONCATENATE("R1C",'[9]Mapa final'!$O$12),"")</f>
        <v/>
      </c>
      <c r="M46" s="55" t="str">
        <f>IF(AND('[9]Mapa final'!$Y$13="Muy Baja",'[9]Mapa final'!$AA$13="Leve"),CONCATENATE("R1C",'[9]Mapa final'!$O$13),"")</f>
        <v/>
      </c>
      <c r="N46" s="55" t="str">
        <f>IF(AND('[9]Mapa final'!$Y$14="Muy Baja",'[9]Mapa final'!$AA$14="Leve"),CONCATENATE("R1C",'[9]Mapa final'!$O$14),"")</f>
        <v/>
      </c>
      <c r="O46" s="56" t="str">
        <f>IF(AND('[9]Mapa final'!$Y$15="Muy Baja",'[9]Mapa final'!$AA$15="Leve"),CONCATENATE("R1C",'[9]Mapa final'!$O$15),"")</f>
        <v/>
      </c>
      <c r="P46" s="54" t="str">
        <f>IF(AND('[9]Mapa final'!$Y$10="Muy Baja",'[9]Mapa final'!$AA$10="Menor"),CONCATENATE("R1C",'[9]Mapa final'!$O$10),"")</f>
        <v/>
      </c>
      <c r="Q46" s="55" t="str">
        <f>IF(AND('[9]Mapa final'!$Y$11="Muy Baja",'[9]Mapa final'!$AA$11="Menor"),CONCATENATE("R1C",'[9]Mapa final'!$O$11),"")</f>
        <v/>
      </c>
      <c r="R46" s="55" t="str">
        <f>IF(AND('[9]Mapa final'!$Y$12="Muy Baja",'[9]Mapa final'!$AA$12="Menor"),CONCATENATE("R1C",'[9]Mapa final'!$O$12),"")</f>
        <v/>
      </c>
      <c r="S46" s="55" t="str">
        <f>IF(AND('[9]Mapa final'!$Y$13="Muy Baja",'[9]Mapa final'!$AA$13="Menor"),CONCATENATE("R1C",'[9]Mapa final'!$O$13),"")</f>
        <v/>
      </c>
      <c r="T46" s="55" t="str">
        <f>IF(AND('[9]Mapa final'!$Y$14="Muy Baja",'[9]Mapa final'!$AA$14="Menor"),CONCATENATE("R1C",'[9]Mapa final'!$O$14),"")</f>
        <v/>
      </c>
      <c r="U46" s="56" t="str">
        <f>IF(AND('[9]Mapa final'!$Y$15="Muy Baja",'[9]Mapa final'!$AA$15="Menor"),CONCATENATE("R1C",'[9]Mapa final'!$O$15),"")</f>
        <v/>
      </c>
      <c r="V46" s="45" t="str">
        <f>IF(AND('[9]Mapa final'!$Y$10="Muy Baja",'[9]Mapa final'!$AA$10="Moderado"),CONCATENATE("R1C",'[9]Mapa final'!$O$10),"")</f>
        <v/>
      </c>
      <c r="W46" s="63" t="str">
        <f>IF(AND('[9]Mapa final'!$Y$11="Muy Baja",'[9]Mapa final'!$AA$11="Moderado"),CONCATENATE("R1C",'[9]Mapa final'!$O$11),"")</f>
        <v>R1C2</v>
      </c>
      <c r="X46" s="46" t="str">
        <f>IF(AND('[9]Mapa final'!$Y$12="Muy Baja",'[9]Mapa final'!$AA$12="Moderado"),CONCATENATE("R1C",'[9]Mapa final'!$O$12),"")</f>
        <v>R1C3</v>
      </c>
      <c r="Y46" s="46" t="str">
        <f>IF(AND('[9]Mapa final'!$Y$13="Muy Baja",'[9]Mapa final'!$AA$13="Moderado"),CONCATENATE("R1C",'[9]Mapa final'!$O$13),"")</f>
        <v>R1C4</v>
      </c>
      <c r="Z46" s="46" t="str">
        <f>IF(AND('[9]Mapa final'!$Y$14="Muy Baja",'[9]Mapa final'!$AA$14="Moderado"),CONCATENATE("R1C",'[9]Mapa final'!$O$14),"")</f>
        <v>R1C5</v>
      </c>
      <c r="AA46" s="47" t="str">
        <f>IF(AND('[9]Mapa final'!$Y$15="Muy Baja",'[9]Mapa final'!$AA$15="Moderado"),CONCATENATE("R1C",'[9]Mapa final'!$O$15),"")</f>
        <v>R1C6</v>
      </c>
      <c r="AB46" s="27" t="str">
        <f>IF(AND('[9]Mapa final'!$Y$10="Muy Baja",'[9]Mapa final'!$AA$10="Mayor"),CONCATENATE("R1C",'[9]Mapa final'!$O$10),"")</f>
        <v/>
      </c>
      <c r="AC46" s="28" t="str">
        <f>IF(AND('[9]Mapa final'!$Y$11="Muy Baja",'[9]Mapa final'!$AA$11="Mayor"),CONCATENATE("R1C",'[9]Mapa final'!$O$11),"")</f>
        <v/>
      </c>
      <c r="AD46" s="28" t="str">
        <f>IF(AND('[9]Mapa final'!$Y$12="Muy Baja",'[9]Mapa final'!$AA$12="Mayor"),CONCATENATE("R1C",'[9]Mapa final'!$O$12),"")</f>
        <v/>
      </c>
      <c r="AE46" s="28" t="str">
        <f>IF(AND('[9]Mapa final'!$Y$13="Muy Baja",'[9]Mapa final'!$AA$13="Mayor"),CONCATENATE("R1C",'[9]Mapa final'!$O$13),"")</f>
        <v/>
      </c>
      <c r="AF46" s="28" t="str">
        <f>IF(AND('[9]Mapa final'!$Y$14="Muy Baja",'[9]Mapa final'!$AA$14="Mayor"),CONCATENATE("R1C",'[9]Mapa final'!$O$14),"")</f>
        <v/>
      </c>
      <c r="AG46" s="29" t="str">
        <f>IF(AND('[9]Mapa final'!$Y$15="Muy Baja",'[9]Mapa final'!$AA$15="Mayor"),CONCATENATE("R1C",'[9]Mapa final'!$O$15),"")</f>
        <v/>
      </c>
      <c r="AH46" s="30" t="str">
        <f>IF(AND('[9]Mapa final'!$Y$10="Muy Baja",'[9]Mapa final'!$AA$10="Catastrófico"),CONCATENATE("R1C",'[9]Mapa final'!$O$10),"")</f>
        <v/>
      </c>
      <c r="AI46" s="31" t="str">
        <f>IF(AND('[9]Mapa final'!$Y$11="Muy Baja",'[9]Mapa final'!$AA$11="Catastrófico"),CONCATENATE("R1C",'[9]Mapa final'!$O$11),"")</f>
        <v/>
      </c>
      <c r="AJ46" s="31" t="str">
        <f>IF(AND('[9]Mapa final'!$Y$12="Muy Baja",'[9]Mapa final'!$AA$12="Catastrófico"),CONCATENATE("R1C",'[9]Mapa final'!$O$12),"")</f>
        <v/>
      </c>
      <c r="AK46" s="31" t="str">
        <f>IF(AND('[9]Mapa final'!$Y$13="Muy Baja",'[9]Mapa final'!$AA$13="Catastrófico"),CONCATENATE("R1C",'[9]Mapa final'!$O$13),"")</f>
        <v/>
      </c>
      <c r="AL46" s="31" t="str">
        <f>IF(AND('[9]Mapa final'!$Y$14="Muy Baja",'[9]Mapa final'!$AA$14="Catastrófico"),CONCATENATE("R1C",'[9]Mapa final'!$O$14),"")</f>
        <v/>
      </c>
      <c r="AM46" s="32" t="str">
        <f>IF(AND('[9]Mapa final'!$Y$15="Muy Baja",'[9]Mapa final'!$AA$15="Catastrófico"),CONCATENATE("R1C",'[9]Mapa final'!$O$15),"")</f>
        <v/>
      </c>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row>
    <row r="47" spans="1:80" ht="15.75" x14ac:dyDescent="0.25">
      <c r="A47" s="7"/>
      <c r="B47" s="392"/>
      <c r="C47" s="392"/>
      <c r="D47" s="393"/>
      <c r="E47" s="415"/>
      <c r="F47" s="398"/>
      <c r="G47" s="398"/>
      <c r="H47" s="398"/>
      <c r="I47" s="399"/>
      <c r="J47" s="57" t="str">
        <f>IF(AND('[9]Mapa final'!$Y$16="Muy Baja",'[9]Mapa final'!$AA$16="Leve"),CONCATENATE("R2C",'[9]Mapa final'!$O$16),"")</f>
        <v/>
      </c>
      <c r="K47" s="58" t="str">
        <f>IF(AND('[9]Mapa final'!$Y$17="Muy Baja",'[9]Mapa final'!$AA$17="Leve"),CONCATENATE("R2C",'[9]Mapa final'!$O$17),"")</f>
        <v/>
      </c>
      <c r="L47" s="58" t="str">
        <f>IF(AND('[9]Mapa final'!$Y$18="Muy Baja",'[9]Mapa final'!$AA$18="Leve"),CONCATENATE("R2C",'[9]Mapa final'!$O$18),"")</f>
        <v/>
      </c>
      <c r="M47" s="58" t="str">
        <f>IF(AND('[9]Mapa final'!$Y$19="Muy Baja",'[9]Mapa final'!$AA$19="Leve"),CONCATENATE("R2C",'[9]Mapa final'!$O$19),"")</f>
        <v/>
      </c>
      <c r="N47" s="58" t="str">
        <f>IF(AND('[9]Mapa final'!$Y$20="Muy Baja",'[9]Mapa final'!$AA$20="Leve"),CONCATENATE("R2C",'[9]Mapa final'!$O$20),"")</f>
        <v/>
      </c>
      <c r="O47" s="59" t="str">
        <f>IF(AND('[9]Mapa final'!$Y$21="Muy Baja",'[9]Mapa final'!$AA$21="Leve"),CONCATENATE("R2C",'[9]Mapa final'!$O$21),"")</f>
        <v/>
      </c>
      <c r="P47" s="57" t="str">
        <f>IF(AND('[9]Mapa final'!$Y$16="Muy Baja",'[9]Mapa final'!$AA$16="Menor"),CONCATENATE("R2C",'[9]Mapa final'!$O$16),"")</f>
        <v/>
      </c>
      <c r="Q47" s="58" t="str">
        <f>IF(AND('[9]Mapa final'!$Y$17="Muy Baja",'[9]Mapa final'!$AA$17="Menor"),CONCATENATE("R2C",'[9]Mapa final'!$O$17),"")</f>
        <v/>
      </c>
      <c r="R47" s="58" t="str">
        <f>IF(AND('[9]Mapa final'!$Y$18="Muy Baja",'[9]Mapa final'!$AA$18="Menor"),CONCATENATE("R2C",'[9]Mapa final'!$O$18),"")</f>
        <v/>
      </c>
      <c r="S47" s="58" t="str">
        <f>IF(AND('[9]Mapa final'!$Y$19="Muy Baja",'[9]Mapa final'!$AA$19="Menor"),CONCATENATE("R2C",'[9]Mapa final'!$O$19),"")</f>
        <v/>
      </c>
      <c r="T47" s="58" t="str">
        <f>IF(AND('[9]Mapa final'!$Y$20="Muy Baja",'[9]Mapa final'!$AA$20="Menor"),CONCATENATE("R2C",'[9]Mapa final'!$O$20),"")</f>
        <v/>
      </c>
      <c r="U47" s="59" t="str">
        <f>IF(AND('[9]Mapa final'!$Y$21="Muy Baja",'[9]Mapa final'!$AA$21="Menor"),CONCATENATE("R2C",'[9]Mapa final'!$O$21),"")</f>
        <v/>
      </c>
      <c r="V47" s="48" t="str">
        <f>IF(AND('[9]Mapa final'!$Y$16="Muy Baja",'[9]Mapa final'!$AA$16="Moderado"),CONCATENATE("R2C",'[9]Mapa final'!$O$16),"")</f>
        <v/>
      </c>
      <c r="W47" s="49" t="str">
        <f>IF(AND('[9]Mapa final'!$Y$17="Muy Baja",'[9]Mapa final'!$AA$17="Moderado"),CONCATENATE("R2C",'[9]Mapa final'!$O$17),"")</f>
        <v/>
      </c>
      <c r="X47" s="49" t="str">
        <f>IF(AND('[9]Mapa final'!$Y$18="Muy Baja",'[9]Mapa final'!$AA$18="Moderado"),CONCATENATE("R2C",'[9]Mapa final'!$O$18),"")</f>
        <v>R2C3</v>
      </c>
      <c r="Y47" s="49" t="str">
        <f>IF(AND('[9]Mapa final'!$Y$19="Muy Baja",'[9]Mapa final'!$AA$19="Moderado"),CONCATENATE("R2C",'[9]Mapa final'!$O$19),"")</f>
        <v>R2C4</v>
      </c>
      <c r="Z47" s="49" t="str">
        <f>IF(AND('[9]Mapa final'!$Y$20="Muy Baja",'[9]Mapa final'!$AA$20="Moderado"),CONCATENATE("R2C",'[9]Mapa final'!$O$20),"")</f>
        <v/>
      </c>
      <c r="AA47" s="50" t="str">
        <f>IF(AND('[9]Mapa final'!$Y$21="Muy Baja",'[9]Mapa final'!$AA$21="Moderado"),CONCATENATE("R2C",'[9]Mapa final'!$O$21),"")</f>
        <v/>
      </c>
      <c r="AB47" s="33" t="str">
        <f>IF(AND('[9]Mapa final'!$Y$16="Muy Baja",'[9]Mapa final'!$AA$16="Mayor"),CONCATENATE("R2C",'[9]Mapa final'!$O$16),"")</f>
        <v/>
      </c>
      <c r="AC47" s="34" t="str">
        <f>IF(AND('[9]Mapa final'!$Y$17="Muy Baja",'[9]Mapa final'!$AA$17="Mayor"),CONCATENATE("R2C",'[9]Mapa final'!$O$17),"")</f>
        <v/>
      </c>
      <c r="AD47" s="34" t="str">
        <f>IF(AND('[9]Mapa final'!$Y$18="Muy Baja",'[9]Mapa final'!$AA$18="Mayor"),CONCATENATE("R2C",'[9]Mapa final'!$O$18),"")</f>
        <v/>
      </c>
      <c r="AE47" s="34" t="str">
        <f>IF(AND('[9]Mapa final'!$Y$19="Muy Baja",'[9]Mapa final'!$AA$19="Mayor"),CONCATENATE("R2C",'[9]Mapa final'!$O$19),"")</f>
        <v/>
      </c>
      <c r="AF47" s="34" t="str">
        <f>IF(AND('[9]Mapa final'!$Y$20="Muy Baja",'[9]Mapa final'!$AA$20="Mayor"),CONCATENATE("R2C",'[9]Mapa final'!$O$20),"")</f>
        <v/>
      </c>
      <c r="AG47" s="35" t="str">
        <f>IF(AND('[9]Mapa final'!$Y$21="Muy Baja",'[9]Mapa final'!$AA$21="Mayor"),CONCATENATE("R2C",'[9]Mapa final'!$O$21),"")</f>
        <v/>
      </c>
      <c r="AH47" s="36" t="str">
        <f>IF(AND('[9]Mapa final'!$Y$16="Muy Baja",'[9]Mapa final'!$AA$16="Catastrófico"),CONCATENATE("R2C",'[9]Mapa final'!$O$16),"")</f>
        <v/>
      </c>
      <c r="AI47" s="37" t="str">
        <f>IF(AND('[9]Mapa final'!$Y$17="Muy Baja",'[9]Mapa final'!$AA$17="Catastrófico"),CONCATENATE("R2C",'[9]Mapa final'!$O$17),"")</f>
        <v/>
      </c>
      <c r="AJ47" s="37" t="str">
        <f>IF(AND('[9]Mapa final'!$Y$18="Muy Baja",'[9]Mapa final'!$AA$18="Catastrófico"),CONCATENATE("R2C",'[9]Mapa final'!$O$18),"")</f>
        <v/>
      </c>
      <c r="AK47" s="37" t="str">
        <f>IF(AND('[9]Mapa final'!$Y$19="Muy Baja",'[9]Mapa final'!$AA$19="Catastrófico"),CONCATENATE("R2C",'[9]Mapa final'!$O$19),"")</f>
        <v/>
      </c>
      <c r="AL47" s="37" t="str">
        <f>IF(AND('[9]Mapa final'!$Y$20="Muy Baja",'[9]Mapa final'!$AA$20="Catastrófico"),CONCATENATE("R2C",'[9]Mapa final'!$O$20),"")</f>
        <v/>
      </c>
      <c r="AM47" s="38" t="str">
        <f>IF(AND('[9]Mapa final'!$Y$21="Muy Baja",'[9]Mapa final'!$AA$21="Catastrófico"),CONCATENATE("R2C",'[9]Mapa final'!$O$21),"")</f>
        <v/>
      </c>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row>
    <row r="48" spans="1:80" ht="15.75" x14ac:dyDescent="0.25">
      <c r="A48" s="7"/>
      <c r="B48" s="392"/>
      <c r="C48" s="392"/>
      <c r="D48" s="393"/>
      <c r="E48" s="415"/>
      <c r="F48" s="398"/>
      <c r="G48" s="398"/>
      <c r="H48" s="398"/>
      <c r="I48" s="399"/>
      <c r="J48" s="57" t="str">
        <f>IF(AND('[9]Mapa final'!$Y$22="Muy Baja",'[9]Mapa final'!$AA$22="Leve"),CONCATENATE("R3C",'[9]Mapa final'!$O$22),"")</f>
        <v/>
      </c>
      <c r="K48" s="58" t="str">
        <f>IF(AND('[9]Mapa final'!$Y$23="Muy Baja",'[9]Mapa final'!$AA$23="Leve"),CONCATENATE("R3C",'[9]Mapa final'!$O$23),"")</f>
        <v/>
      </c>
      <c r="L48" s="58" t="str">
        <f>IF(AND('[9]Mapa final'!$Y$24="Muy Baja",'[9]Mapa final'!$AA$24="Leve"),CONCATENATE("R3C",'[9]Mapa final'!$O$24),"")</f>
        <v/>
      </c>
      <c r="M48" s="58" t="str">
        <f>IF(AND('[9]Mapa final'!$Y$25="Muy Baja",'[9]Mapa final'!$AA$25="Leve"),CONCATENATE("R3C",'[9]Mapa final'!$O$25),"")</f>
        <v/>
      </c>
      <c r="N48" s="58" t="str">
        <f>IF(AND('[9]Mapa final'!$Y$26="Muy Baja",'[9]Mapa final'!$AA$26="Leve"),CONCATENATE("R3C",'[9]Mapa final'!$O$26),"")</f>
        <v/>
      </c>
      <c r="O48" s="59" t="str">
        <f>IF(AND('[9]Mapa final'!$Y$27="Muy Baja",'[9]Mapa final'!$AA$27="Leve"),CONCATENATE("R3C",'[9]Mapa final'!$O$27),"")</f>
        <v/>
      </c>
      <c r="P48" s="57" t="str">
        <f>IF(AND('[9]Mapa final'!$Y$22="Muy Baja",'[9]Mapa final'!$AA$22="Menor"),CONCATENATE("R3C",'[9]Mapa final'!$O$22),"")</f>
        <v/>
      </c>
      <c r="Q48" s="58" t="str">
        <f>IF(AND('[9]Mapa final'!$Y$23="Muy Baja",'[9]Mapa final'!$AA$23="Menor"),CONCATENATE("R3C",'[9]Mapa final'!$O$23),"")</f>
        <v/>
      </c>
      <c r="R48" s="58" t="str">
        <f>IF(AND('[9]Mapa final'!$Y$24="Muy Baja",'[9]Mapa final'!$AA$24="Menor"),CONCATENATE("R3C",'[9]Mapa final'!$O$24),"")</f>
        <v/>
      </c>
      <c r="S48" s="58" t="str">
        <f>IF(AND('[9]Mapa final'!$Y$25="Muy Baja",'[9]Mapa final'!$AA$25="Menor"),CONCATENATE("R3C",'[9]Mapa final'!$O$25),"")</f>
        <v/>
      </c>
      <c r="T48" s="58" t="str">
        <f>IF(AND('[9]Mapa final'!$Y$26="Muy Baja",'[9]Mapa final'!$AA$26="Menor"),CONCATENATE("R3C",'[9]Mapa final'!$O$26),"")</f>
        <v/>
      </c>
      <c r="U48" s="59" t="str">
        <f>IF(AND('[9]Mapa final'!$Y$27="Muy Baja",'[9]Mapa final'!$AA$27="Menor"),CONCATENATE("R3C",'[9]Mapa final'!$O$27),"")</f>
        <v/>
      </c>
      <c r="V48" s="48" t="str">
        <f>IF(AND('[9]Mapa final'!$Y$22="Muy Baja",'[9]Mapa final'!$AA$22="Moderado"),CONCATENATE("R3C",'[9]Mapa final'!$O$22),"")</f>
        <v/>
      </c>
      <c r="W48" s="49" t="str">
        <f>IF(AND('[9]Mapa final'!$Y$23="Muy Baja",'[9]Mapa final'!$AA$23="Moderado"),CONCATENATE("R3C",'[9]Mapa final'!$O$23),"")</f>
        <v>R3C2</v>
      </c>
      <c r="X48" s="49" t="str">
        <f>IF(AND('[9]Mapa final'!$Y$24="Muy Baja",'[9]Mapa final'!$AA$24="Moderado"),CONCATENATE("R3C",'[9]Mapa final'!$O$24),"")</f>
        <v>R3C3</v>
      </c>
      <c r="Y48" s="49" t="str">
        <f>IF(AND('[9]Mapa final'!$Y$25="Muy Baja",'[9]Mapa final'!$AA$25="Moderado"),CONCATENATE("R3C",'[9]Mapa final'!$O$25),"")</f>
        <v>R3C4</v>
      </c>
      <c r="Z48" s="49" t="str">
        <f>IF(AND('[9]Mapa final'!$Y$26="Muy Baja",'[9]Mapa final'!$AA$26="Moderado"),CONCATENATE("R3C",'[9]Mapa final'!$O$26),"")</f>
        <v/>
      </c>
      <c r="AA48" s="50" t="str">
        <f>IF(AND('[9]Mapa final'!$Y$27="Muy Baja",'[9]Mapa final'!$AA$27="Moderado"),CONCATENATE("R3C",'[9]Mapa final'!$O$27),"")</f>
        <v/>
      </c>
      <c r="AB48" s="33" t="str">
        <f>IF(AND('[9]Mapa final'!$Y$22="Muy Baja",'[9]Mapa final'!$AA$22="Mayor"),CONCATENATE("R3C",'[9]Mapa final'!$O$22),"")</f>
        <v/>
      </c>
      <c r="AC48" s="34" t="str">
        <f>IF(AND('[9]Mapa final'!$Y$23="Muy Baja",'[9]Mapa final'!$AA$23="Mayor"),CONCATENATE("R3C",'[9]Mapa final'!$O$23),"")</f>
        <v/>
      </c>
      <c r="AD48" s="34" t="str">
        <f>IF(AND('[9]Mapa final'!$Y$24="Muy Baja",'[9]Mapa final'!$AA$24="Mayor"),CONCATENATE("R3C",'[9]Mapa final'!$O$24),"")</f>
        <v/>
      </c>
      <c r="AE48" s="34" t="str">
        <f>IF(AND('[9]Mapa final'!$Y$25="Muy Baja",'[9]Mapa final'!$AA$25="Mayor"),CONCATENATE("R3C",'[9]Mapa final'!$O$25),"")</f>
        <v/>
      </c>
      <c r="AF48" s="34" t="str">
        <f>IF(AND('[9]Mapa final'!$Y$26="Muy Baja",'[9]Mapa final'!$AA$26="Mayor"),CONCATENATE("R3C",'[9]Mapa final'!$O$26),"")</f>
        <v/>
      </c>
      <c r="AG48" s="35" t="str">
        <f>IF(AND('[9]Mapa final'!$Y$27="Muy Baja",'[9]Mapa final'!$AA$27="Mayor"),CONCATENATE("R3C",'[9]Mapa final'!$O$27),"")</f>
        <v/>
      </c>
      <c r="AH48" s="36" t="str">
        <f>IF(AND('[9]Mapa final'!$Y$22="Muy Baja",'[9]Mapa final'!$AA$22="Catastrófico"),CONCATENATE("R3C",'[9]Mapa final'!$O$22),"")</f>
        <v/>
      </c>
      <c r="AI48" s="37" t="str">
        <f>IF(AND('[9]Mapa final'!$Y$23="Muy Baja",'[9]Mapa final'!$AA$23="Catastrófico"),CONCATENATE("R3C",'[9]Mapa final'!$O$23),"")</f>
        <v/>
      </c>
      <c r="AJ48" s="37" t="str">
        <f>IF(AND('[9]Mapa final'!$Y$24="Muy Baja",'[9]Mapa final'!$AA$24="Catastrófico"),CONCATENATE("R3C",'[9]Mapa final'!$O$24),"")</f>
        <v/>
      </c>
      <c r="AK48" s="37" t="str">
        <f>IF(AND('[9]Mapa final'!$Y$25="Muy Baja",'[9]Mapa final'!$AA$25="Catastrófico"),CONCATENATE("R3C",'[9]Mapa final'!$O$25),"")</f>
        <v/>
      </c>
      <c r="AL48" s="37" t="str">
        <f>IF(AND('[9]Mapa final'!$Y$26="Muy Baja",'[9]Mapa final'!$AA$26="Catastrófico"),CONCATENATE("R3C",'[9]Mapa final'!$O$26),"")</f>
        <v/>
      </c>
      <c r="AM48" s="38" t="str">
        <f>IF(AND('[9]Mapa final'!$Y$27="Muy Baja",'[9]Mapa final'!$AA$27="Catastrófico"),CONCATENATE("R3C",'[9]Mapa final'!$O$27),"")</f>
        <v/>
      </c>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row>
    <row r="49" spans="1:80" ht="12" customHeight="1" x14ac:dyDescent="0.25">
      <c r="A49" s="7"/>
      <c r="B49" s="392"/>
      <c r="C49" s="392"/>
      <c r="D49" s="393"/>
      <c r="E49" s="397"/>
      <c r="F49" s="398"/>
      <c r="G49" s="398"/>
      <c r="H49" s="398"/>
      <c r="I49" s="399"/>
      <c r="J49" s="57" t="str">
        <f>IF(AND('[9]Mapa final'!$Y$28="Muy Baja",'[9]Mapa final'!$AA$28="Leve"),CONCATENATE("R4C",'[9]Mapa final'!$O$28),"")</f>
        <v/>
      </c>
      <c r="K49" s="58" t="str">
        <f>IF(AND('[9]Mapa final'!$Y$29="Muy Baja",'[9]Mapa final'!$AA$29="Leve"),CONCATENATE("R4C",'[9]Mapa final'!$O$29),"")</f>
        <v/>
      </c>
      <c r="L49" s="58" t="str">
        <f>IF(AND('[9]Mapa final'!$Y$30="Muy Baja",'[9]Mapa final'!$AA$30="Leve"),CONCATENATE("R4C",'[9]Mapa final'!$O$30),"")</f>
        <v/>
      </c>
      <c r="M49" s="58" t="str">
        <f>IF(AND('[9]Mapa final'!$Y$31="Muy Baja",'[9]Mapa final'!$AA$31="Leve"),CONCATENATE("R4C",'[9]Mapa final'!$O$31),"")</f>
        <v/>
      </c>
      <c r="N49" s="58" t="str">
        <f>IF(AND('[9]Mapa final'!$Y$32="Muy Baja",'[9]Mapa final'!$AA$32="Leve"),CONCATENATE("R4C",'[9]Mapa final'!$O$32),"")</f>
        <v/>
      </c>
      <c r="O49" s="59" t="str">
        <f>IF(AND('[9]Mapa final'!$Y$33="Muy Baja",'[9]Mapa final'!$AA$33="Leve"),CONCATENATE("R4C",'[9]Mapa final'!$O$33),"")</f>
        <v/>
      </c>
      <c r="P49" s="57" t="str">
        <f>IF(AND('[9]Mapa final'!$Y$28="Muy Baja",'[9]Mapa final'!$AA$28="Menor"),CONCATENATE("R4C",'[9]Mapa final'!$O$28),"")</f>
        <v/>
      </c>
      <c r="Q49" s="58" t="str">
        <f>IF(AND('[9]Mapa final'!$Y$29="Muy Baja",'[9]Mapa final'!$AA$29="Menor"),CONCATENATE("R4C",'[9]Mapa final'!$O$29),"")</f>
        <v/>
      </c>
      <c r="R49" s="58" t="str">
        <f>IF(AND('[9]Mapa final'!$Y$30="Muy Baja",'[9]Mapa final'!$AA$30="Menor"),CONCATENATE("R4C",'[9]Mapa final'!$O$30),"")</f>
        <v/>
      </c>
      <c r="S49" s="58" t="str">
        <f>IF(AND('[9]Mapa final'!$Y$31="Muy Baja",'[9]Mapa final'!$AA$31="Menor"),CONCATENATE("R4C",'[9]Mapa final'!$O$31),"")</f>
        <v/>
      </c>
      <c r="T49" s="58" t="str">
        <f>IF(AND('[9]Mapa final'!$Y$32="Muy Baja",'[9]Mapa final'!$AA$32="Menor"),CONCATENATE("R4C",'[9]Mapa final'!$O$32),"")</f>
        <v/>
      </c>
      <c r="U49" s="59" t="str">
        <f>IF(AND('[9]Mapa final'!$Y$33="Muy Baja",'[9]Mapa final'!$AA$33="Menor"),CONCATENATE("R4C",'[9]Mapa final'!$O$33),"")</f>
        <v/>
      </c>
      <c r="V49" s="48" t="str">
        <f>IF(AND('[9]Mapa final'!$Y$28="Muy Baja",'[9]Mapa final'!$AA$28="Moderado"),CONCATENATE("R4C",'[9]Mapa final'!$O$28),"")</f>
        <v/>
      </c>
      <c r="W49" s="49" t="str">
        <f>IF(AND('[9]Mapa final'!$Y$29="Muy Baja",'[9]Mapa final'!$AA$29="Moderado"),CONCATENATE("R4C",'[9]Mapa final'!$O$29),"")</f>
        <v/>
      </c>
      <c r="X49" s="49" t="str">
        <f>IF(AND('[9]Mapa final'!$Y$30="Muy Baja",'[9]Mapa final'!$AA$30="Moderado"),CONCATENATE("R4C",'[9]Mapa final'!$O$30),"")</f>
        <v/>
      </c>
      <c r="Y49" s="49" t="str">
        <f>IF(AND('[9]Mapa final'!$Y$31="Muy Baja",'[9]Mapa final'!$AA$31="Moderado"),CONCATENATE("R4C",'[9]Mapa final'!$O$31),"")</f>
        <v/>
      </c>
      <c r="Z49" s="49" t="str">
        <f>IF(AND('[9]Mapa final'!$Y$32="Muy Baja",'[9]Mapa final'!$AA$32="Moderado"),CONCATENATE("R4C",'[9]Mapa final'!$O$32),"")</f>
        <v/>
      </c>
      <c r="AA49" s="50" t="str">
        <f>IF(AND('[9]Mapa final'!$Y$33="Muy Baja",'[9]Mapa final'!$AA$33="Moderado"),CONCATENATE("R4C",'[9]Mapa final'!$O$33),"")</f>
        <v/>
      </c>
      <c r="AB49" s="33" t="str">
        <f>IF(AND('[9]Mapa final'!$Y$28="Muy Baja",'[9]Mapa final'!$AA$28="Mayor"),CONCATENATE("R4C",'[9]Mapa final'!$O$28),"")</f>
        <v/>
      </c>
      <c r="AC49" s="34" t="str">
        <f>IF(AND('[9]Mapa final'!$Y$29="Muy Baja",'[9]Mapa final'!$AA$29="Mayor"),CONCATENATE("R4C",'[9]Mapa final'!$O$29),"")</f>
        <v/>
      </c>
      <c r="AD49" s="34" t="str">
        <f>IF(AND('[9]Mapa final'!$Y$30="Muy Baja",'[9]Mapa final'!$AA$30="Mayor"),CONCATENATE("R4C",'[9]Mapa final'!$O$30),"")</f>
        <v>R4C3</v>
      </c>
      <c r="AE49" s="34" t="str">
        <f>IF(AND('[9]Mapa final'!$Y$31="Muy Baja",'[9]Mapa final'!$AA$31="Mayor"),CONCATENATE("R4C",'[9]Mapa final'!$O$31),"")</f>
        <v/>
      </c>
      <c r="AF49" s="34" t="str">
        <f>IF(AND('[9]Mapa final'!$Y$32="Muy Baja",'[9]Mapa final'!$AA$32="Mayor"),CONCATENATE("R4C",'[9]Mapa final'!$O$32),"")</f>
        <v/>
      </c>
      <c r="AG49" s="35" t="str">
        <f>IF(AND('[9]Mapa final'!$Y$33="Muy Baja",'[9]Mapa final'!$AA$33="Mayor"),CONCATENATE("R4C",'[9]Mapa final'!$O$33),"")</f>
        <v/>
      </c>
      <c r="AH49" s="36" t="str">
        <f>IF(AND('[9]Mapa final'!$Y$28="Muy Baja",'[9]Mapa final'!$AA$28="Catastrófico"),CONCATENATE("R4C",'[9]Mapa final'!$O$28),"")</f>
        <v/>
      </c>
      <c r="AI49" s="37" t="str">
        <f>IF(AND('[9]Mapa final'!$Y$29="Muy Baja",'[9]Mapa final'!$AA$29="Catastrófico"),CONCATENATE("R4C",'[9]Mapa final'!$O$29),"")</f>
        <v/>
      </c>
      <c r="AJ49" s="37" t="str">
        <f>IF(AND('[9]Mapa final'!$Y$30="Muy Baja",'[9]Mapa final'!$AA$30="Catastrófico"),CONCATENATE("R4C",'[9]Mapa final'!$O$30),"")</f>
        <v/>
      </c>
      <c r="AK49" s="37" t="str">
        <f>IF(AND('[9]Mapa final'!$Y$31="Muy Baja",'[9]Mapa final'!$AA$31="Catastrófico"),CONCATENATE("R4C",'[9]Mapa final'!$O$31),"")</f>
        <v/>
      </c>
      <c r="AL49" s="37" t="str">
        <f>IF(AND('[9]Mapa final'!$Y$32="Muy Baja",'[9]Mapa final'!$AA$32="Catastrófico"),CONCATENATE("R4C",'[9]Mapa final'!$O$32),"")</f>
        <v/>
      </c>
      <c r="AM49" s="38" t="str">
        <f>IF(AND('[9]Mapa final'!$Y$33="Muy Baja",'[9]Mapa final'!$AA$33="Catastrófico"),CONCATENATE("R4C",'[9]Mapa final'!$O$33),"")</f>
        <v/>
      </c>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row>
    <row r="50" spans="1:80" ht="12" customHeight="1" x14ac:dyDescent="0.25">
      <c r="A50" s="7"/>
      <c r="B50" s="392"/>
      <c r="C50" s="392"/>
      <c r="D50" s="393"/>
      <c r="E50" s="397"/>
      <c r="F50" s="398"/>
      <c r="G50" s="398"/>
      <c r="H50" s="398"/>
      <c r="I50" s="399"/>
      <c r="J50" s="57" t="str">
        <f>IF(AND('[9]Mapa final'!$Y$34="Muy Baja",'[9]Mapa final'!$AA$34="Leve"),CONCATENATE("R5C",'[9]Mapa final'!$O$34),"")</f>
        <v/>
      </c>
      <c r="K50" s="58" t="str">
        <f>IF(AND('[9]Mapa final'!$Y$35="Muy Baja",'[9]Mapa final'!$AA$35="Leve"),CONCATENATE("R5C",'[9]Mapa final'!$O$35),"")</f>
        <v/>
      </c>
      <c r="L50" s="58" t="str">
        <f>IF(AND('[9]Mapa final'!$Y$36="Muy Baja",'[9]Mapa final'!$AA$36="Leve"),CONCATENATE("R5C",'[9]Mapa final'!$O$36),"")</f>
        <v/>
      </c>
      <c r="M50" s="58" t="str">
        <f>IF(AND('[9]Mapa final'!$Y$37="Muy Baja",'[9]Mapa final'!$AA$37="Leve"),CONCATENATE("R5C",'[9]Mapa final'!$O$37),"")</f>
        <v/>
      </c>
      <c r="N50" s="58" t="str">
        <f>IF(AND('[9]Mapa final'!$Y$38="Muy Baja",'[9]Mapa final'!$AA$38="Leve"),CONCATENATE("R5C",'[9]Mapa final'!$O$38),"")</f>
        <v/>
      </c>
      <c r="O50" s="59" t="str">
        <f>IF(AND('[9]Mapa final'!$Y$39="Muy Baja",'[9]Mapa final'!$AA$39="Leve"),CONCATENATE("R5C",'[9]Mapa final'!$O$39),"")</f>
        <v/>
      </c>
      <c r="P50" s="57" t="str">
        <f>IF(AND('[9]Mapa final'!$Y$34="Muy Baja",'[9]Mapa final'!$AA$34="Menor"),CONCATENATE("R5C",'[9]Mapa final'!$O$34),"")</f>
        <v/>
      </c>
      <c r="Q50" s="58" t="str">
        <f>IF(AND('[9]Mapa final'!$Y$35="Muy Baja",'[9]Mapa final'!$AA$35="Menor"),CONCATENATE("R5C",'[9]Mapa final'!$O$35),"")</f>
        <v/>
      </c>
      <c r="R50" s="58" t="str">
        <f>IF(AND('[9]Mapa final'!$Y$36="Muy Baja",'[9]Mapa final'!$AA$36="Menor"),CONCATENATE("R5C",'[9]Mapa final'!$O$36),"")</f>
        <v/>
      </c>
      <c r="S50" s="58" t="str">
        <f>IF(AND('[9]Mapa final'!$Y$37="Muy Baja",'[9]Mapa final'!$AA$37="Menor"),CONCATENATE("R5C",'[9]Mapa final'!$O$37),"")</f>
        <v/>
      </c>
      <c r="T50" s="58" t="str">
        <f>IF(AND('[9]Mapa final'!$Y$38="Muy Baja",'[9]Mapa final'!$AA$38="Menor"),CONCATENATE("R5C",'[9]Mapa final'!$O$38),"")</f>
        <v/>
      </c>
      <c r="U50" s="59" t="str">
        <f>IF(AND('[9]Mapa final'!$Y$39="Muy Baja",'[9]Mapa final'!$AA$39="Menor"),CONCATENATE("R5C",'[9]Mapa final'!$O$39),"")</f>
        <v/>
      </c>
      <c r="V50" s="48" t="str">
        <f>IF(AND('[9]Mapa final'!$Y$34="Muy Baja",'[9]Mapa final'!$AA$34="Moderado"),CONCATENATE("R5C",'[9]Mapa final'!$O$34),"")</f>
        <v/>
      </c>
      <c r="W50" s="49" t="str">
        <f>IF(AND('[9]Mapa final'!$Y$35="Muy Baja",'[9]Mapa final'!$AA$35="Moderado"),CONCATENATE("R5C",'[9]Mapa final'!$O$35),"")</f>
        <v/>
      </c>
      <c r="X50" s="49" t="str">
        <f>IF(AND('[9]Mapa final'!$Y$36="Muy Baja",'[9]Mapa final'!$AA$36="Moderado"),CONCATENATE("R5C",'[9]Mapa final'!$O$36),"")</f>
        <v/>
      </c>
      <c r="Y50" s="49" t="str">
        <f>IF(AND('[9]Mapa final'!$Y$37="Muy Baja",'[9]Mapa final'!$AA$37="Moderado"),CONCATENATE("R5C",'[9]Mapa final'!$O$37),"")</f>
        <v/>
      </c>
      <c r="Z50" s="49" t="str">
        <f>IF(AND('[9]Mapa final'!$Y$38="Muy Baja",'[9]Mapa final'!$AA$38="Moderado"),CONCATENATE("R5C",'[9]Mapa final'!$O$38),"")</f>
        <v/>
      </c>
      <c r="AA50" s="50" t="str">
        <f>IF(AND('[9]Mapa final'!$Y$39="Muy Baja",'[9]Mapa final'!$AA$39="Moderado"),CONCATENATE("R5C",'[9]Mapa final'!$O$39),"")</f>
        <v/>
      </c>
      <c r="AB50" s="33" t="str">
        <f>IF(AND('[9]Mapa final'!$Y$34="Muy Baja",'[9]Mapa final'!$AA$34="Mayor"),CONCATENATE("R5C",'[9]Mapa final'!$O$34),"")</f>
        <v/>
      </c>
      <c r="AC50" s="34" t="str">
        <f>IF(AND('[9]Mapa final'!$Y$35="Muy Baja",'[9]Mapa final'!$AA$35="Mayor"),CONCATENATE("R5C",'[9]Mapa final'!$O$35),"")</f>
        <v/>
      </c>
      <c r="AD50" s="34" t="str">
        <f>IF(AND('[9]Mapa final'!$Y$36="Muy Baja",'[9]Mapa final'!$AA$36="Mayor"),CONCATENATE("R5C",'[9]Mapa final'!$O$36),"")</f>
        <v/>
      </c>
      <c r="AE50" s="34" t="str">
        <f>IF(AND('[9]Mapa final'!$Y$37="Muy Baja",'[9]Mapa final'!$AA$37="Mayor"),CONCATENATE("R5C",'[9]Mapa final'!$O$37),"")</f>
        <v/>
      </c>
      <c r="AF50" s="34" t="str">
        <f>IF(AND('[9]Mapa final'!$Y$38="Muy Baja",'[9]Mapa final'!$AA$38="Mayor"),CONCATENATE("R5C",'[9]Mapa final'!$O$38),"")</f>
        <v/>
      </c>
      <c r="AG50" s="35" t="str">
        <f>IF(AND('[9]Mapa final'!$Y$39="Muy Baja",'[9]Mapa final'!$AA$39="Mayor"),CONCATENATE("R5C",'[9]Mapa final'!$O$39),"")</f>
        <v/>
      </c>
      <c r="AH50" s="36" t="str">
        <f>IF(AND('[9]Mapa final'!$Y$34="Muy Baja",'[9]Mapa final'!$AA$34="Catastrófico"),CONCATENATE("R5C",'[9]Mapa final'!$O$34),"")</f>
        <v/>
      </c>
      <c r="AI50" s="37" t="str">
        <f>IF(AND('[9]Mapa final'!$Y$35="Muy Baja",'[9]Mapa final'!$AA$35="Catastrófico"),CONCATENATE("R5C",'[9]Mapa final'!$O$35),"")</f>
        <v/>
      </c>
      <c r="AJ50" s="37" t="str">
        <f>IF(AND('[9]Mapa final'!$Y$36="Muy Baja",'[9]Mapa final'!$AA$36="Catastrófico"),CONCATENATE("R5C",'[9]Mapa final'!$O$36),"")</f>
        <v/>
      </c>
      <c r="AK50" s="37" t="str">
        <f>IF(AND('[9]Mapa final'!$Y$37="Muy Baja",'[9]Mapa final'!$AA$37="Catastrófico"),CONCATENATE("R5C",'[9]Mapa final'!$O$37),"")</f>
        <v/>
      </c>
      <c r="AL50" s="37" t="str">
        <f>IF(AND('[9]Mapa final'!$Y$38="Muy Baja",'[9]Mapa final'!$AA$38="Catastrófico"),CONCATENATE("R5C",'[9]Mapa final'!$O$38),"")</f>
        <v/>
      </c>
      <c r="AM50" s="38" t="str">
        <f>IF(AND('[9]Mapa final'!$Y$39="Muy Baja",'[9]Mapa final'!$AA$39="Catastrófico"),CONCATENATE("R5C",'[9]Mapa final'!$O$39),"")</f>
        <v/>
      </c>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row>
    <row r="51" spans="1:80" ht="12" customHeight="1" x14ac:dyDescent="0.25">
      <c r="A51" s="7"/>
      <c r="B51" s="392"/>
      <c r="C51" s="392"/>
      <c r="D51" s="393"/>
      <c r="E51" s="397"/>
      <c r="F51" s="398"/>
      <c r="G51" s="398"/>
      <c r="H51" s="398"/>
      <c r="I51" s="399"/>
      <c r="J51" s="57" t="str">
        <f>IF(AND('[9]Mapa final'!$Y$40="Muy Baja",'[9]Mapa final'!$AA$40="Leve"),CONCATENATE("R6C",'[9]Mapa final'!$O$40),"")</f>
        <v/>
      </c>
      <c r="K51" s="58" t="str">
        <f>IF(AND('[9]Mapa final'!$Y$41="Muy Baja",'[9]Mapa final'!$AA$41="Leve"),CONCATENATE("R6C",'[9]Mapa final'!$O$41),"")</f>
        <v/>
      </c>
      <c r="L51" s="58" t="str">
        <f>IF(AND('[9]Mapa final'!$Y$42="Muy Baja",'[9]Mapa final'!$AA$42="Leve"),CONCATENATE("R6C",'[9]Mapa final'!$O$42),"")</f>
        <v/>
      </c>
      <c r="M51" s="58" t="str">
        <f>IF(AND('[9]Mapa final'!$Y$43="Muy Baja",'[9]Mapa final'!$AA$43="Leve"),CONCATENATE("R6C",'[9]Mapa final'!$O$43),"")</f>
        <v/>
      </c>
      <c r="N51" s="58" t="str">
        <f>IF(AND('[9]Mapa final'!$Y$44="Muy Baja",'[9]Mapa final'!$AA$44="Leve"),CONCATENATE("R6C",'[9]Mapa final'!$O$44),"")</f>
        <v/>
      </c>
      <c r="O51" s="59" t="str">
        <f>IF(AND('[9]Mapa final'!$Y$45="Muy Baja",'[9]Mapa final'!$AA$45="Leve"),CONCATENATE("R6C",'[9]Mapa final'!$O$45),"")</f>
        <v/>
      </c>
      <c r="P51" s="57" t="str">
        <f>IF(AND('[9]Mapa final'!$Y$40="Muy Baja",'[9]Mapa final'!$AA$40="Menor"),CONCATENATE("R6C",'[9]Mapa final'!$O$40),"")</f>
        <v/>
      </c>
      <c r="Q51" s="58" t="str">
        <f>IF(AND('[9]Mapa final'!$Y$41="Muy Baja",'[9]Mapa final'!$AA$41="Menor"),CONCATENATE("R6C",'[9]Mapa final'!$O$41),"")</f>
        <v/>
      </c>
      <c r="R51" s="58" t="str">
        <f>IF(AND('[9]Mapa final'!$Y$42="Muy Baja",'[9]Mapa final'!$AA$42="Menor"),CONCATENATE("R6C",'[9]Mapa final'!$O$42),"")</f>
        <v/>
      </c>
      <c r="S51" s="58" t="str">
        <f>IF(AND('[9]Mapa final'!$Y$43="Muy Baja",'[9]Mapa final'!$AA$43="Menor"),CONCATENATE("R6C",'[9]Mapa final'!$O$43),"")</f>
        <v/>
      </c>
      <c r="T51" s="58" t="str">
        <f>IF(AND('[9]Mapa final'!$Y$44="Muy Baja",'[9]Mapa final'!$AA$44="Menor"),CONCATENATE("R6C",'[9]Mapa final'!$O$44),"")</f>
        <v/>
      </c>
      <c r="U51" s="59" t="str">
        <f>IF(AND('[9]Mapa final'!$Y$45="Muy Baja",'[9]Mapa final'!$AA$45="Menor"),CONCATENATE("R6C",'[9]Mapa final'!$O$45),"")</f>
        <v/>
      </c>
      <c r="V51" s="48" t="str">
        <f>IF(AND('[9]Mapa final'!$Y$40="Muy Baja",'[9]Mapa final'!$AA$40="Moderado"),CONCATENATE("R6C",'[9]Mapa final'!$O$40),"")</f>
        <v/>
      </c>
      <c r="W51" s="49" t="str">
        <f>IF(AND('[9]Mapa final'!$Y$41="Muy Baja",'[9]Mapa final'!$AA$41="Moderado"),CONCATENATE("R6C",'[9]Mapa final'!$O$41),"")</f>
        <v/>
      </c>
      <c r="X51" s="49" t="str">
        <f>IF(AND('[9]Mapa final'!$Y$42="Muy Baja",'[9]Mapa final'!$AA$42="Moderado"),CONCATENATE("R6C",'[9]Mapa final'!$O$42),"")</f>
        <v/>
      </c>
      <c r="Y51" s="49" t="str">
        <f>IF(AND('[9]Mapa final'!$Y$43="Muy Baja",'[9]Mapa final'!$AA$43="Moderado"),CONCATENATE("R6C",'[9]Mapa final'!$O$43),"")</f>
        <v/>
      </c>
      <c r="Z51" s="49" t="str">
        <f>IF(AND('[9]Mapa final'!$Y$44="Muy Baja",'[9]Mapa final'!$AA$44="Moderado"),CONCATENATE("R6C",'[9]Mapa final'!$O$44),"")</f>
        <v/>
      </c>
      <c r="AA51" s="50" t="str">
        <f>IF(AND('[9]Mapa final'!$Y$45="Muy Baja",'[9]Mapa final'!$AA$45="Moderado"),CONCATENATE("R6C",'[9]Mapa final'!$O$45),"")</f>
        <v/>
      </c>
      <c r="AB51" s="33" t="str">
        <f>IF(AND('[9]Mapa final'!$Y$40="Muy Baja",'[9]Mapa final'!$AA$40="Mayor"),CONCATENATE("R6C",'[9]Mapa final'!$O$40),"")</f>
        <v/>
      </c>
      <c r="AC51" s="34" t="str">
        <f>IF(AND('[9]Mapa final'!$Y$41="Muy Baja",'[9]Mapa final'!$AA$41="Mayor"),CONCATENATE("R6C",'[9]Mapa final'!$O$41),"")</f>
        <v/>
      </c>
      <c r="AD51" s="34" t="str">
        <f>IF(AND('[9]Mapa final'!$Y$42="Muy Baja",'[9]Mapa final'!$AA$42="Mayor"),CONCATENATE("R6C",'[9]Mapa final'!$O$42),"")</f>
        <v/>
      </c>
      <c r="AE51" s="34" t="str">
        <f>IF(AND('[9]Mapa final'!$Y$43="Muy Baja",'[9]Mapa final'!$AA$43="Mayor"),CONCATENATE("R6C",'[9]Mapa final'!$O$43),"")</f>
        <v/>
      </c>
      <c r="AF51" s="34" t="str">
        <f>IF(AND('[9]Mapa final'!$Y$44="Muy Baja",'[9]Mapa final'!$AA$44="Mayor"),CONCATENATE("R6C",'[9]Mapa final'!$O$44),"")</f>
        <v/>
      </c>
      <c r="AG51" s="35" t="str">
        <f>IF(AND('[9]Mapa final'!$Y$45="Muy Baja",'[9]Mapa final'!$AA$45="Mayor"),CONCATENATE("R6C",'[9]Mapa final'!$O$45),"")</f>
        <v/>
      </c>
      <c r="AH51" s="36" t="str">
        <f>IF(AND('[9]Mapa final'!$Y$40="Muy Baja",'[9]Mapa final'!$AA$40="Catastrófico"),CONCATENATE("R6C",'[9]Mapa final'!$O$40),"")</f>
        <v/>
      </c>
      <c r="AI51" s="37" t="str">
        <f>IF(AND('[9]Mapa final'!$Y$41="Muy Baja",'[9]Mapa final'!$AA$41="Catastrófico"),CONCATENATE("R6C",'[9]Mapa final'!$O$41),"")</f>
        <v/>
      </c>
      <c r="AJ51" s="37" t="str">
        <f>IF(AND('[9]Mapa final'!$Y$42="Muy Baja",'[9]Mapa final'!$AA$42="Catastrófico"),CONCATENATE("R6C",'[9]Mapa final'!$O$42),"")</f>
        <v/>
      </c>
      <c r="AK51" s="37" t="str">
        <f>IF(AND('[9]Mapa final'!$Y$43="Muy Baja",'[9]Mapa final'!$AA$43="Catastrófico"),CONCATENATE("R6C",'[9]Mapa final'!$O$43),"")</f>
        <v/>
      </c>
      <c r="AL51" s="37" t="str">
        <f>IF(AND('[9]Mapa final'!$Y$44="Muy Baja",'[9]Mapa final'!$AA$44="Catastrófico"),CONCATENATE("R6C",'[9]Mapa final'!$O$44),"")</f>
        <v/>
      </c>
      <c r="AM51" s="38" t="str">
        <f>IF(AND('[9]Mapa final'!$Y$45="Muy Baja",'[9]Mapa final'!$AA$45="Catastrófico"),CONCATENATE("R6C",'[9]Mapa final'!$O$45),"")</f>
        <v/>
      </c>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row>
    <row r="52" spans="1:80" ht="12" customHeight="1" x14ac:dyDescent="0.25">
      <c r="A52" s="7"/>
      <c r="B52" s="392"/>
      <c r="C52" s="392"/>
      <c r="D52" s="393"/>
      <c r="E52" s="397"/>
      <c r="F52" s="398"/>
      <c r="G52" s="398"/>
      <c r="H52" s="398"/>
      <c r="I52" s="399"/>
      <c r="J52" s="57" t="str">
        <f>IF(AND('[9]Mapa final'!$Y$46="Muy Baja",'[9]Mapa final'!$AA$46="Leve"),CONCATENATE("R7C",'[9]Mapa final'!$O$46),"")</f>
        <v/>
      </c>
      <c r="K52" s="58" t="str">
        <f>IF(AND('[9]Mapa final'!$Y$47="Muy Baja",'[9]Mapa final'!$AA$47="Leve"),CONCATENATE("R7C",'[9]Mapa final'!$O$47),"")</f>
        <v/>
      </c>
      <c r="L52" s="58" t="str">
        <f>IF(AND('[9]Mapa final'!$Y$48="Muy Baja",'[9]Mapa final'!$AA$48="Leve"),CONCATENATE("R7C",'[9]Mapa final'!$O$48),"")</f>
        <v/>
      </c>
      <c r="M52" s="58" t="str">
        <f>IF(AND('[9]Mapa final'!$Y$49="Muy Baja",'[9]Mapa final'!$AA$49="Leve"),CONCATENATE("R7C",'[9]Mapa final'!$O$49),"")</f>
        <v/>
      </c>
      <c r="N52" s="58" t="str">
        <f>IF(AND('[9]Mapa final'!$Y$50="Muy Baja",'[9]Mapa final'!$AA$50="Leve"),CONCATENATE("R7C",'[9]Mapa final'!$O$50),"")</f>
        <v/>
      </c>
      <c r="O52" s="59" t="str">
        <f>IF(AND('[9]Mapa final'!$Y$51="Muy Baja",'[9]Mapa final'!$AA$51="Leve"),CONCATENATE("R7C",'[9]Mapa final'!$O$51),"")</f>
        <v/>
      </c>
      <c r="P52" s="57" t="str">
        <f>IF(AND('[9]Mapa final'!$Y$46="Muy Baja",'[9]Mapa final'!$AA$46="Menor"),CONCATENATE("R7C",'[9]Mapa final'!$O$46),"")</f>
        <v/>
      </c>
      <c r="Q52" s="58" t="str">
        <f>IF(AND('[9]Mapa final'!$Y$47="Muy Baja",'[9]Mapa final'!$AA$47="Menor"),CONCATENATE("R7C",'[9]Mapa final'!$O$47),"")</f>
        <v/>
      </c>
      <c r="R52" s="58" t="str">
        <f>IF(AND('[9]Mapa final'!$Y$48="Muy Baja",'[9]Mapa final'!$AA$48="Menor"),CONCATENATE("R7C",'[9]Mapa final'!$O$48),"")</f>
        <v/>
      </c>
      <c r="S52" s="58" t="str">
        <f>IF(AND('[9]Mapa final'!$Y$49="Muy Baja",'[9]Mapa final'!$AA$49="Menor"),CONCATENATE("R7C",'[9]Mapa final'!$O$49),"")</f>
        <v/>
      </c>
      <c r="T52" s="58" t="str">
        <f>IF(AND('[9]Mapa final'!$Y$50="Muy Baja",'[9]Mapa final'!$AA$50="Menor"),CONCATENATE("R7C",'[9]Mapa final'!$O$50),"")</f>
        <v/>
      </c>
      <c r="U52" s="59" t="str">
        <f>IF(AND('[9]Mapa final'!$Y$51="Muy Baja",'[9]Mapa final'!$AA$51="Menor"),CONCATENATE("R7C",'[9]Mapa final'!$O$51),"")</f>
        <v/>
      </c>
      <c r="V52" s="48" t="str">
        <f>IF(AND('[9]Mapa final'!$Y$46="Muy Baja",'[9]Mapa final'!$AA$46="Moderado"),CONCATENATE("R7C",'[9]Mapa final'!$O$46),"")</f>
        <v/>
      </c>
      <c r="W52" s="49" t="str">
        <f>IF(AND('[9]Mapa final'!$Y$47="Muy Baja",'[9]Mapa final'!$AA$47="Moderado"),CONCATENATE("R7C",'[9]Mapa final'!$O$47),"")</f>
        <v/>
      </c>
      <c r="X52" s="49" t="str">
        <f>IF(AND('[9]Mapa final'!$Y$48="Muy Baja",'[9]Mapa final'!$AA$48="Moderado"),CONCATENATE("R7C",'[9]Mapa final'!$O$48),"")</f>
        <v/>
      </c>
      <c r="Y52" s="49" t="str">
        <f>IF(AND('[9]Mapa final'!$Y$49="Muy Baja",'[9]Mapa final'!$AA$49="Moderado"),CONCATENATE("R7C",'[9]Mapa final'!$O$49),"")</f>
        <v/>
      </c>
      <c r="Z52" s="49" t="str">
        <f>IF(AND('[9]Mapa final'!$Y$50="Muy Baja",'[9]Mapa final'!$AA$50="Moderado"),CONCATENATE("R7C",'[9]Mapa final'!$O$50),"")</f>
        <v/>
      </c>
      <c r="AA52" s="50" t="str">
        <f>IF(AND('[9]Mapa final'!$Y$51="Muy Baja",'[9]Mapa final'!$AA$51="Moderado"),CONCATENATE("R7C",'[9]Mapa final'!$O$51),"")</f>
        <v/>
      </c>
      <c r="AB52" s="33" t="str">
        <f>IF(AND('[9]Mapa final'!$Y$46="Muy Baja",'[9]Mapa final'!$AA$46="Mayor"),CONCATENATE("R7C",'[9]Mapa final'!$O$46),"")</f>
        <v/>
      </c>
      <c r="AC52" s="34" t="str">
        <f>IF(AND('[9]Mapa final'!$Y$47="Muy Baja",'[9]Mapa final'!$AA$47="Mayor"),CONCATENATE("R7C",'[9]Mapa final'!$O$47),"")</f>
        <v/>
      </c>
      <c r="AD52" s="34" t="str">
        <f>IF(AND('[9]Mapa final'!$Y$48="Muy Baja",'[9]Mapa final'!$AA$48="Mayor"),CONCATENATE("R7C",'[9]Mapa final'!$O$48),"")</f>
        <v/>
      </c>
      <c r="AE52" s="34" t="str">
        <f>IF(AND('[9]Mapa final'!$Y$49="Muy Baja",'[9]Mapa final'!$AA$49="Mayor"),CONCATENATE("R7C",'[9]Mapa final'!$O$49),"")</f>
        <v/>
      </c>
      <c r="AF52" s="34" t="str">
        <f>IF(AND('[9]Mapa final'!$Y$50="Muy Baja",'[9]Mapa final'!$AA$50="Mayor"),CONCATENATE("R7C",'[9]Mapa final'!$O$50),"")</f>
        <v/>
      </c>
      <c r="AG52" s="35" t="str">
        <f>IF(AND('[9]Mapa final'!$Y$51="Muy Baja",'[9]Mapa final'!$AA$51="Mayor"),CONCATENATE("R7C",'[9]Mapa final'!$O$51),"")</f>
        <v/>
      </c>
      <c r="AH52" s="36" t="str">
        <f>IF(AND('[9]Mapa final'!$Y$46="Muy Baja",'[9]Mapa final'!$AA$46="Catastrófico"),CONCATENATE("R7C",'[9]Mapa final'!$O$46),"")</f>
        <v/>
      </c>
      <c r="AI52" s="37" t="str">
        <f>IF(AND('[9]Mapa final'!$Y$47="Muy Baja",'[9]Mapa final'!$AA$47="Catastrófico"),CONCATENATE("R7C",'[9]Mapa final'!$O$47),"")</f>
        <v/>
      </c>
      <c r="AJ52" s="37" t="str">
        <f>IF(AND('[9]Mapa final'!$Y$48="Muy Baja",'[9]Mapa final'!$AA$48="Catastrófico"),CONCATENATE("R7C",'[9]Mapa final'!$O$48),"")</f>
        <v/>
      </c>
      <c r="AK52" s="37" t="str">
        <f>IF(AND('[9]Mapa final'!$Y$49="Muy Baja",'[9]Mapa final'!$AA$49="Catastrófico"),CONCATENATE("R7C",'[9]Mapa final'!$O$49),"")</f>
        <v/>
      </c>
      <c r="AL52" s="37" t="str">
        <f>IF(AND('[9]Mapa final'!$Y$50="Muy Baja",'[9]Mapa final'!$AA$50="Catastrófico"),CONCATENATE("R7C",'[9]Mapa final'!$O$50),"")</f>
        <v/>
      </c>
      <c r="AM52" s="38" t="str">
        <f>IF(AND('[9]Mapa final'!$Y$51="Muy Baja",'[9]Mapa final'!$AA$51="Catastrófico"),CONCATENATE("R7C",'[9]Mapa final'!$O$51),"")</f>
        <v/>
      </c>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row>
    <row r="53" spans="1:80" ht="12" customHeight="1" x14ac:dyDescent="0.25">
      <c r="A53" s="7"/>
      <c r="B53" s="392"/>
      <c r="C53" s="392"/>
      <c r="D53" s="393"/>
      <c r="E53" s="397"/>
      <c r="F53" s="398"/>
      <c r="G53" s="398"/>
      <c r="H53" s="398"/>
      <c r="I53" s="399"/>
      <c r="J53" s="57" t="str">
        <f>IF(AND('[9]Mapa final'!$Y$52="Muy Baja",'[9]Mapa final'!$AA$52="Leve"),CONCATENATE("R8C",'[9]Mapa final'!$O$52),"")</f>
        <v/>
      </c>
      <c r="K53" s="58" t="str">
        <f>IF(AND('[9]Mapa final'!$Y$53="Muy Baja",'[9]Mapa final'!$AA$53="Leve"),CONCATENATE("R8C",'[9]Mapa final'!$O$53),"")</f>
        <v/>
      </c>
      <c r="L53" s="58" t="str">
        <f>IF(AND('[9]Mapa final'!$Y$54="Muy Baja",'[9]Mapa final'!$AA$54="Leve"),CONCATENATE("R8C",'[9]Mapa final'!$O$54),"")</f>
        <v/>
      </c>
      <c r="M53" s="58" t="str">
        <f>IF(AND('[9]Mapa final'!$Y$55="Muy Baja",'[9]Mapa final'!$AA$55="Leve"),CONCATENATE("R8C",'[9]Mapa final'!$O$55),"")</f>
        <v/>
      </c>
      <c r="N53" s="58" t="str">
        <f>IF(AND('[9]Mapa final'!$Y$56="Muy Baja",'[9]Mapa final'!$AA$56="Leve"),CONCATENATE("R8C",'[9]Mapa final'!$O$56),"")</f>
        <v/>
      </c>
      <c r="O53" s="59" t="str">
        <f>IF(AND('[9]Mapa final'!$Y$57="Muy Baja",'[9]Mapa final'!$AA$57="Leve"),CONCATENATE("R8C",'[9]Mapa final'!$O$57),"")</f>
        <v/>
      </c>
      <c r="P53" s="57" t="str">
        <f>IF(AND('[9]Mapa final'!$Y$52="Muy Baja",'[9]Mapa final'!$AA$52="Menor"),CONCATENATE("R8C",'[9]Mapa final'!$O$52),"")</f>
        <v/>
      </c>
      <c r="Q53" s="58" t="str">
        <f>IF(AND('[9]Mapa final'!$Y$53="Muy Baja",'[9]Mapa final'!$AA$53="Menor"),CONCATENATE("R8C",'[9]Mapa final'!$O$53),"")</f>
        <v/>
      </c>
      <c r="R53" s="58" t="str">
        <f>IF(AND('[9]Mapa final'!$Y$54="Muy Baja",'[9]Mapa final'!$AA$54="Menor"),CONCATENATE("R8C",'[9]Mapa final'!$O$54),"")</f>
        <v/>
      </c>
      <c r="S53" s="58" t="str">
        <f>IF(AND('[9]Mapa final'!$Y$55="Muy Baja",'[9]Mapa final'!$AA$55="Menor"),CONCATENATE("R8C",'[9]Mapa final'!$O$55),"")</f>
        <v/>
      </c>
      <c r="T53" s="58" t="str">
        <f>IF(AND('[9]Mapa final'!$Y$56="Muy Baja",'[9]Mapa final'!$AA$56="Menor"),CONCATENATE("R8C",'[9]Mapa final'!$O$56),"")</f>
        <v/>
      </c>
      <c r="U53" s="59" t="str">
        <f>IF(AND('[9]Mapa final'!$Y$57="Muy Baja",'[9]Mapa final'!$AA$57="Menor"),CONCATENATE("R8C",'[9]Mapa final'!$O$57),"")</f>
        <v/>
      </c>
      <c r="V53" s="48" t="str">
        <f>IF(AND('[9]Mapa final'!$Y$52="Muy Baja",'[9]Mapa final'!$AA$52="Moderado"),CONCATENATE("R8C",'[9]Mapa final'!$O$52),"")</f>
        <v/>
      </c>
      <c r="W53" s="49" t="str">
        <f>IF(AND('[9]Mapa final'!$Y$53="Muy Baja",'[9]Mapa final'!$AA$53="Moderado"),CONCATENATE("R8C",'[9]Mapa final'!$O$53),"")</f>
        <v/>
      </c>
      <c r="X53" s="49" t="str">
        <f>IF(AND('[9]Mapa final'!$Y$54="Muy Baja",'[9]Mapa final'!$AA$54="Moderado"),CONCATENATE("R8C",'[9]Mapa final'!$O$54),"")</f>
        <v/>
      </c>
      <c r="Y53" s="49" t="str">
        <f>IF(AND('[9]Mapa final'!$Y$55="Muy Baja",'[9]Mapa final'!$AA$55="Moderado"),CONCATENATE("R8C",'[9]Mapa final'!$O$55),"")</f>
        <v/>
      </c>
      <c r="Z53" s="49" t="str">
        <f>IF(AND('[9]Mapa final'!$Y$56="Muy Baja",'[9]Mapa final'!$AA$56="Moderado"),CONCATENATE("R8C",'[9]Mapa final'!$O$56),"")</f>
        <v/>
      </c>
      <c r="AA53" s="50" t="str">
        <f>IF(AND('[9]Mapa final'!$Y$57="Muy Baja",'[9]Mapa final'!$AA$57="Moderado"),CONCATENATE("R8C",'[9]Mapa final'!$O$57),"")</f>
        <v/>
      </c>
      <c r="AB53" s="33" t="str">
        <f>IF(AND('[9]Mapa final'!$Y$52="Muy Baja",'[9]Mapa final'!$AA$52="Mayor"),CONCATENATE("R8C",'[9]Mapa final'!$O$52),"")</f>
        <v/>
      </c>
      <c r="AC53" s="34" t="str">
        <f>IF(AND('[9]Mapa final'!$Y$53="Muy Baja",'[9]Mapa final'!$AA$53="Mayor"),CONCATENATE("R8C",'[9]Mapa final'!$O$53),"")</f>
        <v/>
      </c>
      <c r="AD53" s="34" t="str">
        <f>IF(AND('[9]Mapa final'!$Y$54="Muy Baja",'[9]Mapa final'!$AA$54="Mayor"),CONCATENATE("R8C",'[9]Mapa final'!$O$54),"")</f>
        <v/>
      </c>
      <c r="AE53" s="34" t="str">
        <f>IF(AND('[9]Mapa final'!$Y$55="Muy Baja",'[9]Mapa final'!$AA$55="Mayor"),CONCATENATE("R8C",'[9]Mapa final'!$O$55),"")</f>
        <v/>
      </c>
      <c r="AF53" s="34" t="str">
        <f>IF(AND('[9]Mapa final'!$Y$56="Muy Baja",'[9]Mapa final'!$AA$56="Mayor"),CONCATENATE("R8C",'[9]Mapa final'!$O$56),"")</f>
        <v/>
      </c>
      <c r="AG53" s="35" t="str">
        <f>IF(AND('[9]Mapa final'!$Y$57="Muy Baja",'[9]Mapa final'!$AA$57="Mayor"),CONCATENATE("R8C",'[9]Mapa final'!$O$57),"")</f>
        <v/>
      </c>
      <c r="AH53" s="36" t="str">
        <f>IF(AND('[9]Mapa final'!$Y$52="Muy Baja",'[9]Mapa final'!$AA$52="Catastrófico"),CONCATENATE("R8C",'[9]Mapa final'!$O$52),"")</f>
        <v/>
      </c>
      <c r="AI53" s="37" t="str">
        <f>IF(AND('[9]Mapa final'!$Y$53="Muy Baja",'[9]Mapa final'!$AA$53="Catastrófico"),CONCATENATE("R8C",'[9]Mapa final'!$O$53),"")</f>
        <v/>
      </c>
      <c r="AJ53" s="37" t="str">
        <f>IF(AND('[9]Mapa final'!$Y$54="Muy Baja",'[9]Mapa final'!$AA$54="Catastrófico"),CONCATENATE("R8C",'[9]Mapa final'!$O$54),"")</f>
        <v/>
      </c>
      <c r="AK53" s="37" t="str">
        <f>IF(AND('[9]Mapa final'!$Y$55="Muy Baja",'[9]Mapa final'!$AA$55="Catastrófico"),CONCATENATE("R8C",'[9]Mapa final'!$O$55),"")</f>
        <v/>
      </c>
      <c r="AL53" s="37" t="str">
        <f>IF(AND('[9]Mapa final'!$Y$56="Muy Baja",'[9]Mapa final'!$AA$56="Catastrófico"),CONCATENATE("R8C",'[9]Mapa final'!$O$56),"")</f>
        <v/>
      </c>
      <c r="AM53" s="38" t="str">
        <f>IF(AND('[9]Mapa final'!$Y$57="Muy Baja",'[9]Mapa final'!$AA$57="Catastrófico"),CONCATENATE("R8C",'[9]Mapa final'!$O$57),"")</f>
        <v/>
      </c>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row>
    <row r="54" spans="1:80" ht="12" customHeight="1" x14ac:dyDescent="0.25">
      <c r="A54" s="7"/>
      <c r="B54" s="392"/>
      <c r="C54" s="392"/>
      <c r="D54" s="393"/>
      <c r="E54" s="397"/>
      <c r="F54" s="398"/>
      <c r="G54" s="398"/>
      <c r="H54" s="398"/>
      <c r="I54" s="399"/>
      <c r="J54" s="57" t="str">
        <f>IF(AND('[9]Mapa final'!$Y$58="Muy Baja",'[9]Mapa final'!$AA$58="Leve"),CONCATENATE("R9C",'[9]Mapa final'!$O$58),"")</f>
        <v/>
      </c>
      <c r="K54" s="58" t="str">
        <f>IF(AND('[9]Mapa final'!$Y$59="Muy Baja",'[9]Mapa final'!$AA$59="Leve"),CONCATENATE("R9C",'[9]Mapa final'!$O$59),"")</f>
        <v/>
      </c>
      <c r="L54" s="58" t="str">
        <f>IF(AND('[9]Mapa final'!$Y$60="Muy Baja",'[9]Mapa final'!$AA$60="Leve"),CONCATENATE("R9C",'[9]Mapa final'!$O$60),"")</f>
        <v/>
      </c>
      <c r="M54" s="58" t="str">
        <f>IF(AND('[9]Mapa final'!$Y$61="Muy Baja",'[9]Mapa final'!$AA$61="Leve"),CONCATENATE("R9C",'[9]Mapa final'!$O$61),"")</f>
        <v/>
      </c>
      <c r="N54" s="58" t="str">
        <f>IF(AND('[9]Mapa final'!$Y$62="Muy Baja",'[9]Mapa final'!$AA$62="Leve"),CONCATENATE("R9C",'[9]Mapa final'!$O$62),"")</f>
        <v/>
      </c>
      <c r="O54" s="59" t="str">
        <f>IF(AND('[9]Mapa final'!$Y$63="Muy Baja",'[9]Mapa final'!$AA$63="Leve"),CONCATENATE("R9C",'[9]Mapa final'!$O$63),"")</f>
        <v/>
      </c>
      <c r="P54" s="57" t="str">
        <f>IF(AND('[9]Mapa final'!$Y$58="Muy Baja",'[9]Mapa final'!$AA$58="Menor"),CONCATENATE("R9C",'[9]Mapa final'!$O$58),"")</f>
        <v/>
      </c>
      <c r="Q54" s="58" t="str">
        <f>IF(AND('[9]Mapa final'!$Y$59="Muy Baja",'[9]Mapa final'!$AA$59="Menor"),CONCATENATE("R9C",'[9]Mapa final'!$O$59),"")</f>
        <v/>
      </c>
      <c r="R54" s="58" t="str">
        <f>IF(AND('[9]Mapa final'!$Y$60="Muy Baja",'[9]Mapa final'!$AA$60="Menor"),CONCATENATE("R9C",'[9]Mapa final'!$O$60),"")</f>
        <v/>
      </c>
      <c r="S54" s="58" t="str">
        <f>IF(AND('[9]Mapa final'!$Y$61="Muy Baja",'[9]Mapa final'!$AA$61="Menor"),CONCATENATE("R9C",'[9]Mapa final'!$O$61),"")</f>
        <v/>
      </c>
      <c r="T54" s="58" t="str">
        <f>IF(AND('[9]Mapa final'!$Y$62="Muy Baja",'[9]Mapa final'!$AA$62="Menor"),CONCATENATE("R9C",'[9]Mapa final'!$O$62),"")</f>
        <v/>
      </c>
      <c r="U54" s="59" t="str">
        <f>IF(AND('[9]Mapa final'!$Y$63="Muy Baja",'[9]Mapa final'!$AA$63="Menor"),CONCATENATE("R9C",'[9]Mapa final'!$O$63),"")</f>
        <v/>
      </c>
      <c r="V54" s="48" t="str">
        <f>IF(AND('[9]Mapa final'!$Y$58="Muy Baja",'[9]Mapa final'!$AA$58="Moderado"),CONCATENATE("R9C",'[9]Mapa final'!$O$58),"")</f>
        <v/>
      </c>
      <c r="W54" s="49" t="str">
        <f>IF(AND('[9]Mapa final'!$Y$59="Muy Baja",'[9]Mapa final'!$AA$59="Moderado"),CONCATENATE("R9C",'[9]Mapa final'!$O$59),"")</f>
        <v/>
      </c>
      <c r="X54" s="49" t="str">
        <f>IF(AND('[9]Mapa final'!$Y$60="Muy Baja",'[9]Mapa final'!$AA$60="Moderado"),CONCATENATE("R9C",'[9]Mapa final'!$O$60),"")</f>
        <v/>
      </c>
      <c r="Y54" s="49" t="str">
        <f>IF(AND('[9]Mapa final'!$Y$61="Muy Baja",'[9]Mapa final'!$AA$61="Moderado"),CONCATENATE("R9C",'[9]Mapa final'!$O$61),"")</f>
        <v/>
      </c>
      <c r="Z54" s="49" t="str">
        <f>IF(AND('[9]Mapa final'!$Y$62="Muy Baja",'[9]Mapa final'!$AA$62="Moderado"),CONCATENATE("R9C",'[9]Mapa final'!$O$62),"")</f>
        <v/>
      </c>
      <c r="AA54" s="50" t="str">
        <f>IF(AND('[9]Mapa final'!$Y$63="Muy Baja",'[9]Mapa final'!$AA$63="Moderado"),CONCATENATE("R9C",'[9]Mapa final'!$O$63),"")</f>
        <v/>
      </c>
      <c r="AB54" s="33" t="str">
        <f>IF(AND('[9]Mapa final'!$Y$58="Muy Baja",'[9]Mapa final'!$AA$58="Mayor"),CONCATENATE("R9C",'[9]Mapa final'!$O$58),"")</f>
        <v/>
      </c>
      <c r="AC54" s="34" t="str">
        <f>IF(AND('[9]Mapa final'!$Y$59="Muy Baja",'[9]Mapa final'!$AA$59="Mayor"),CONCATENATE("R9C",'[9]Mapa final'!$O$59),"")</f>
        <v/>
      </c>
      <c r="AD54" s="34" t="str">
        <f>IF(AND('[9]Mapa final'!$Y$60="Muy Baja",'[9]Mapa final'!$AA$60="Mayor"),CONCATENATE("R9C",'[9]Mapa final'!$O$60),"")</f>
        <v/>
      </c>
      <c r="AE54" s="34" t="str">
        <f>IF(AND('[9]Mapa final'!$Y$61="Muy Baja",'[9]Mapa final'!$AA$61="Mayor"),CONCATENATE("R9C",'[9]Mapa final'!$O$61),"")</f>
        <v/>
      </c>
      <c r="AF54" s="34" t="str">
        <f>IF(AND('[9]Mapa final'!$Y$62="Muy Baja",'[9]Mapa final'!$AA$62="Mayor"),CONCATENATE("R9C",'[9]Mapa final'!$O$62),"")</f>
        <v/>
      </c>
      <c r="AG54" s="35" t="str">
        <f>IF(AND('[9]Mapa final'!$Y$63="Muy Baja",'[9]Mapa final'!$AA$63="Mayor"),CONCATENATE("R9C",'[9]Mapa final'!$O$63),"")</f>
        <v/>
      </c>
      <c r="AH54" s="36" t="str">
        <f>IF(AND('[9]Mapa final'!$Y$58="Muy Baja",'[9]Mapa final'!$AA$58="Catastrófico"),CONCATENATE("R9C",'[9]Mapa final'!$O$58),"")</f>
        <v/>
      </c>
      <c r="AI54" s="37" t="str">
        <f>IF(AND('[9]Mapa final'!$Y$59="Muy Baja",'[9]Mapa final'!$AA$59="Catastrófico"),CONCATENATE("R9C",'[9]Mapa final'!$O$59),"")</f>
        <v/>
      </c>
      <c r="AJ54" s="37" t="str">
        <f>IF(AND('[9]Mapa final'!$Y$60="Muy Baja",'[9]Mapa final'!$AA$60="Catastrófico"),CONCATENATE("R9C",'[9]Mapa final'!$O$60),"")</f>
        <v/>
      </c>
      <c r="AK54" s="37" t="str">
        <f>IF(AND('[9]Mapa final'!$Y$61="Muy Baja",'[9]Mapa final'!$AA$61="Catastrófico"),CONCATENATE("R9C",'[9]Mapa final'!$O$61),"")</f>
        <v/>
      </c>
      <c r="AL54" s="37" t="str">
        <f>IF(AND('[9]Mapa final'!$Y$62="Muy Baja",'[9]Mapa final'!$AA$62="Catastrófico"),CONCATENATE("R9C",'[9]Mapa final'!$O$62),"")</f>
        <v/>
      </c>
      <c r="AM54" s="38" t="str">
        <f>IF(AND('[9]Mapa final'!$Y$63="Muy Baja",'[9]Mapa final'!$AA$63="Catastrófico"),CONCATENATE("R9C",'[9]Mapa final'!$O$63),"")</f>
        <v/>
      </c>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row>
    <row r="55" spans="1:80" ht="12" customHeight="1" thickBot="1" x14ac:dyDescent="0.3">
      <c r="A55" s="7"/>
      <c r="B55" s="392"/>
      <c r="C55" s="392"/>
      <c r="D55" s="393"/>
      <c r="E55" s="400"/>
      <c r="F55" s="401"/>
      <c r="G55" s="401"/>
      <c r="H55" s="401"/>
      <c r="I55" s="402"/>
      <c r="J55" s="60" t="str">
        <f>IF(AND('[9]Mapa final'!$Y$64="Muy Baja",'[9]Mapa final'!$AA$64="Leve"),CONCATENATE("R10C",'[9]Mapa final'!$O$64),"")</f>
        <v/>
      </c>
      <c r="K55" s="61" t="str">
        <f>IF(AND('[9]Mapa final'!$Y$65="Muy Baja",'[9]Mapa final'!$AA$65="Leve"),CONCATENATE("R10C",'[9]Mapa final'!$O$65),"")</f>
        <v/>
      </c>
      <c r="L55" s="61" t="str">
        <f>IF(AND('[9]Mapa final'!$Y$66="Muy Baja",'[9]Mapa final'!$AA$66="Leve"),CONCATENATE("R10C",'[9]Mapa final'!$O$66),"")</f>
        <v/>
      </c>
      <c r="M55" s="61" t="str">
        <f>IF(AND('[9]Mapa final'!$Y$67="Muy Baja",'[9]Mapa final'!$AA$67="Leve"),CONCATENATE("R10C",'[9]Mapa final'!$O$67),"")</f>
        <v/>
      </c>
      <c r="N55" s="61" t="str">
        <f>IF(AND('[9]Mapa final'!$Y$68="Muy Baja",'[9]Mapa final'!$AA$68="Leve"),CONCATENATE("R10C",'[9]Mapa final'!$O$68),"")</f>
        <v/>
      </c>
      <c r="O55" s="62" t="str">
        <f>IF(AND('[9]Mapa final'!$Y$69="Muy Baja",'[9]Mapa final'!$AA$69="Leve"),CONCATENATE("R10C",'[9]Mapa final'!$O$69),"")</f>
        <v/>
      </c>
      <c r="P55" s="60" t="str">
        <f>IF(AND('[9]Mapa final'!$Y$64="Muy Baja",'[9]Mapa final'!$AA$64="Menor"),CONCATENATE("R10C",'[9]Mapa final'!$O$64),"")</f>
        <v/>
      </c>
      <c r="Q55" s="61" t="str">
        <f>IF(AND('[9]Mapa final'!$Y$65="Muy Baja",'[9]Mapa final'!$AA$65="Menor"),CONCATENATE("R10C",'[9]Mapa final'!$O$65),"")</f>
        <v/>
      </c>
      <c r="R55" s="61" t="str">
        <f>IF(AND('[9]Mapa final'!$Y$66="Muy Baja",'[9]Mapa final'!$AA$66="Menor"),CONCATENATE("R10C",'[9]Mapa final'!$O$66),"")</f>
        <v/>
      </c>
      <c r="S55" s="61" t="str">
        <f>IF(AND('[9]Mapa final'!$Y$67="Muy Baja",'[9]Mapa final'!$AA$67="Menor"),CONCATENATE("R10C",'[9]Mapa final'!$O$67),"")</f>
        <v/>
      </c>
      <c r="T55" s="61" t="str">
        <f>IF(AND('[9]Mapa final'!$Y$68="Muy Baja",'[9]Mapa final'!$AA$68="Menor"),CONCATENATE("R10C",'[9]Mapa final'!$O$68),"")</f>
        <v/>
      </c>
      <c r="U55" s="62" t="str">
        <f>IF(AND('[9]Mapa final'!$Y$69="Muy Baja",'[9]Mapa final'!$AA$69="Menor"),CONCATENATE("R10C",'[9]Mapa final'!$O$69),"")</f>
        <v/>
      </c>
      <c r="V55" s="51" t="str">
        <f>IF(AND('[9]Mapa final'!$Y$64="Muy Baja",'[9]Mapa final'!$AA$64="Moderado"),CONCATENATE("R10C",'[9]Mapa final'!$O$64),"")</f>
        <v/>
      </c>
      <c r="W55" s="52" t="str">
        <f>IF(AND('[9]Mapa final'!$Y$65="Muy Baja",'[9]Mapa final'!$AA$65="Moderado"),CONCATENATE("R10C",'[9]Mapa final'!$O$65),"")</f>
        <v/>
      </c>
      <c r="X55" s="52" t="str">
        <f>IF(AND('[9]Mapa final'!$Y$66="Muy Baja",'[9]Mapa final'!$AA$66="Moderado"),CONCATENATE("R10C",'[9]Mapa final'!$O$66),"")</f>
        <v/>
      </c>
      <c r="Y55" s="52" t="str">
        <f>IF(AND('[9]Mapa final'!$Y$67="Muy Baja",'[9]Mapa final'!$AA$67="Moderado"),CONCATENATE("R10C",'[9]Mapa final'!$O$67),"")</f>
        <v/>
      </c>
      <c r="Z55" s="52" t="str">
        <f>IF(AND('[9]Mapa final'!$Y$68="Muy Baja",'[9]Mapa final'!$AA$68="Moderado"),CONCATENATE("R10C",'[9]Mapa final'!$O$68),"")</f>
        <v/>
      </c>
      <c r="AA55" s="53" t="str">
        <f>IF(AND('[9]Mapa final'!$Y$69="Muy Baja",'[9]Mapa final'!$AA$69="Moderado"),CONCATENATE("R10C",'[9]Mapa final'!$O$69),"")</f>
        <v/>
      </c>
      <c r="AB55" s="39" t="str">
        <f>IF(AND('[9]Mapa final'!$Y$64="Muy Baja",'[9]Mapa final'!$AA$64="Mayor"),CONCATENATE("R10C",'[9]Mapa final'!$O$64),"")</f>
        <v/>
      </c>
      <c r="AC55" s="40" t="str">
        <f>IF(AND('[9]Mapa final'!$Y$65="Muy Baja",'[9]Mapa final'!$AA$65="Mayor"),CONCATENATE("R10C",'[9]Mapa final'!$O$65),"")</f>
        <v/>
      </c>
      <c r="AD55" s="40" t="str">
        <f>IF(AND('[9]Mapa final'!$Y$66="Muy Baja",'[9]Mapa final'!$AA$66="Mayor"),CONCATENATE("R10C",'[9]Mapa final'!$O$66),"")</f>
        <v/>
      </c>
      <c r="AE55" s="40" t="str">
        <f>IF(AND('[9]Mapa final'!$Y$67="Muy Baja",'[9]Mapa final'!$AA$67="Mayor"),CONCATENATE("R10C",'[9]Mapa final'!$O$67),"")</f>
        <v/>
      </c>
      <c r="AF55" s="40" t="str">
        <f>IF(AND('[9]Mapa final'!$Y$68="Muy Baja",'[9]Mapa final'!$AA$68="Mayor"),CONCATENATE("R10C",'[9]Mapa final'!$O$68),"")</f>
        <v/>
      </c>
      <c r="AG55" s="41" t="str">
        <f>IF(AND('[9]Mapa final'!$Y$69="Muy Baja",'[9]Mapa final'!$AA$69="Mayor"),CONCATENATE("R10C",'[9]Mapa final'!$O$69),"")</f>
        <v/>
      </c>
      <c r="AH55" s="42" t="str">
        <f>IF(AND('[9]Mapa final'!$Y$64="Muy Baja",'[9]Mapa final'!$AA$64="Catastrófico"),CONCATENATE("R10C",'[9]Mapa final'!$O$64),"")</f>
        <v/>
      </c>
      <c r="AI55" s="43" t="str">
        <f>IF(AND('[9]Mapa final'!$Y$65="Muy Baja",'[9]Mapa final'!$AA$65="Catastrófico"),CONCATENATE("R10C",'[9]Mapa final'!$O$65),"")</f>
        <v/>
      </c>
      <c r="AJ55" s="43" t="str">
        <f>IF(AND('[9]Mapa final'!$Y$66="Muy Baja",'[9]Mapa final'!$AA$66="Catastrófico"),CONCATENATE("R10C",'[9]Mapa final'!$O$66),"")</f>
        <v/>
      </c>
      <c r="AK55" s="43" t="str">
        <f>IF(AND('[9]Mapa final'!$Y$67="Muy Baja",'[9]Mapa final'!$AA$67="Catastrófico"),CONCATENATE("R10C",'[9]Mapa final'!$O$67),"")</f>
        <v/>
      </c>
      <c r="AL55" s="43" t="str">
        <f>IF(AND('[9]Mapa final'!$Y$68="Muy Baja",'[9]Mapa final'!$AA$68="Catastrófico"),CONCATENATE("R10C",'[9]Mapa final'!$O$68),"")</f>
        <v/>
      </c>
      <c r="AM55" s="44" t="str">
        <f>IF(AND('[9]Mapa final'!$Y$69="Muy Baja",'[9]Mapa final'!$AA$69="Catastrófico"),CONCATENATE("R10C",'[9]Mapa final'!$O$69),"")</f>
        <v/>
      </c>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row>
    <row r="56" spans="1:80" x14ac:dyDescent="0.25">
      <c r="A56" s="7"/>
      <c r="B56" s="7"/>
      <c r="C56" s="7"/>
      <c r="D56" s="7"/>
      <c r="E56" s="7"/>
      <c r="F56" s="7"/>
      <c r="G56" s="7"/>
      <c r="H56" s="7"/>
      <c r="I56" s="7"/>
      <c r="J56" s="394" t="s">
        <v>146</v>
      </c>
      <c r="K56" s="395"/>
      <c r="L56" s="395"/>
      <c r="M56" s="395"/>
      <c r="N56" s="395"/>
      <c r="O56" s="396"/>
      <c r="P56" s="394" t="s">
        <v>147</v>
      </c>
      <c r="Q56" s="395"/>
      <c r="R56" s="395"/>
      <c r="S56" s="395"/>
      <c r="T56" s="395"/>
      <c r="U56" s="396"/>
      <c r="V56" s="394" t="s">
        <v>148</v>
      </c>
      <c r="W56" s="395"/>
      <c r="X56" s="395"/>
      <c r="Y56" s="395"/>
      <c r="Z56" s="395"/>
      <c r="AA56" s="396"/>
      <c r="AB56" s="394" t="s">
        <v>149</v>
      </c>
      <c r="AC56" s="403"/>
      <c r="AD56" s="395"/>
      <c r="AE56" s="395"/>
      <c r="AF56" s="395"/>
      <c r="AG56" s="396"/>
      <c r="AH56" s="394" t="s">
        <v>150</v>
      </c>
      <c r="AI56" s="395"/>
      <c r="AJ56" s="395"/>
      <c r="AK56" s="395"/>
      <c r="AL56" s="395"/>
      <c r="AM56" s="396"/>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row>
    <row r="57" spans="1:80" x14ac:dyDescent="0.25">
      <c r="A57" s="7"/>
      <c r="B57" s="7"/>
      <c r="C57" s="7"/>
      <c r="D57" s="7"/>
      <c r="E57" s="7"/>
      <c r="F57" s="7"/>
      <c r="G57" s="7"/>
      <c r="H57" s="7"/>
      <c r="I57" s="7"/>
      <c r="J57" s="397"/>
      <c r="K57" s="398"/>
      <c r="L57" s="398"/>
      <c r="M57" s="398"/>
      <c r="N57" s="398"/>
      <c r="O57" s="399"/>
      <c r="P57" s="397"/>
      <c r="Q57" s="398"/>
      <c r="R57" s="398"/>
      <c r="S57" s="398"/>
      <c r="T57" s="398"/>
      <c r="U57" s="399"/>
      <c r="V57" s="397"/>
      <c r="W57" s="398"/>
      <c r="X57" s="398"/>
      <c r="Y57" s="398"/>
      <c r="Z57" s="398"/>
      <c r="AA57" s="399"/>
      <c r="AB57" s="397"/>
      <c r="AC57" s="398"/>
      <c r="AD57" s="398"/>
      <c r="AE57" s="398"/>
      <c r="AF57" s="398"/>
      <c r="AG57" s="399"/>
      <c r="AH57" s="397"/>
      <c r="AI57" s="398"/>
      <c r="AJ57" s="398"/>
      <c r="AK57" s="398"/>
      <c r="AL57" s="398"/>
      <c r="AM57" s="399"/>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row>
    <row r="58" spans="1:80" x14ac:dyDescent="0.25">
      <c r="A58" s="7"/>
      <c r="B58" s="7"/>
      <c r="C58" s="7"/>
      <c r="D58" s="7"/>
      <c r="E58" s="7"/>
      <c r="F58" s="7"/>
      <c r="G58" s="7"/>
      <c r="H58" s="7"/>
      <c r="I58" s="7"/>
      <c r="J58" s="397"/>
      <c r="K58" s="398"/>
      <c r="L58" s="398"/>
      <c r="M58" s="398"/>
      <c r="N58" s="398"/>
      <c r="O58" s="399"/>
      <c r="P58" s="397"/>
      <c r="Q58" s="398"/>
      <c r="R58" s="398"/>
      <c r="S58" s="398"/>
      <c r="T58" s="398"/>
      <c r="U58" s="399"/>
      <c r="V58" s="397"/>
      <c r="W58" s="398"/>
      <c r="X58" s="398"/>
      <c r="Y58" s="398"/>
      <c r="Z58" s="398"/>
      <c r="AA58" s="399"/>
      <c r="AB58" s="397"/>
      <c r="AC58" s="398"/>
      <c r="AD58" s="398"/>
      <c r="AE58" s="398"/>
      <c r="AF58" s="398"/>
      <c r="AG58" s="399"/>
      <c r="AH58" s="397"/>
      <c r="AI58" s="398"/>
      <c r="AJ58" s="398"/>
      <c r="AK58" s="398"/>
      <c r="AL58" s="398"/>
      <c r="AM58" s="399"/>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row>
    <row r="59" spans="1:80" x14ac:dyDescent="0.25">
      <c r="A59" s="7"/>
      <c r="B59" s="7"/>
      <c r="C59" s="7"/>
      <c r="D59" s="7"/>
      <c r="E59" s="7"/>
      <c r="F59" s="7"/>
      <c r="G59" s="7"/>
      <c r="H59" s="7"/>
      <c r="I59" s="7"/>
      <c r="J59" s="397"/>
      <c r="K59" s="398"/>
      <c r="L59" s="398"/>
      <c r="M59" s="398"/>
      <c r="N59" s="398"/>
      <c r="O59" s="399"/>
      <c r="P59" s="397"/>
      <c r="Q59" s="398"/>
      <c r="R59" s="398"/>
      <c r="S59" s="398"/>
      <c r="T59" s="398"/>
      <c r="U59" s="399"/>
      <c r="V59" s="397"/>
      <c r="W59" s="398"/>
      <c r="X59" s="398"/>
      <c r="Y59" s="398"/>
      <c r="Z59" s="398"/>
      <c r="AA59" s="399"/>
      <c r="AB59" s="397"/>
      <c r="AC59" s="398"/>
      <c r="AD59" s="398"/>
      <c r="AE59" s="398"/>
      <c r="AF59" s="398"/>
      <c r="AG59" s="399"/>
      <c r="AH59" s="397"/>
      <c r="AI59" s="398"/>
      <c r="AJ59" s="398"/>
      <c r="AK59" s="398"/>
      <c r="AL59" s="398"/>
      <c r="AM59" s="399"/>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row>
    <row r="60" spans="1:80" x14ac:dyDescent="0.25">
      <c r="A60" s="7"/>
      <c r="B60" s="7"/>
      <c r="C60" s="7"/>
      <c r="D60" s="7"/>
      <c r="E60" s="7"/>
      <c r="F60" s="7"/>
      <c r="G60" s="7"/>
      <c r="H60" s="7"/>
      <c r="I60" s="7"/>
      <c r="J60" s="397"/>
      <c r="K60" s="398"/>
      <c r="L60" s="398"/>
      <c r="M60" s="398"/>
      <c r="N60" s="398"/>
      <c r="O60" s="399"/>
      <c r="P60" s="397"/>
      <c r="Q60" s="398"/>
      <c r="R60" s="398"/>
      <c r="S60" s="398"/>
      <c r="T60" s="398"/>
      <c r="U60" s="399"/>
      <c r="V60" s="397"/>
      <c r="W60" s="398"/>
      <c r="X60" s="398"/>
      <c r="Y60" s="398"/>
      <c r="Z60" s="398"/>
      <c r="AA60" s="399"/>
      <c r="AB60" s="397"/>
      <c r="AC60" s="398"/>
      <c r="AD60" s="398"/>
      <c r="AE60" s="398"/>
      <c r="AF60" s="398"/>
      <c r="AG60" s="399"/>
      <c r="AH60" s="397"/>
      <c r="AI60" s="398"/>
      <c r="AJ60" s="398"/>
      <c r="AK60" s="398"/>
      <c r="AL60" s="398"/>
      <c r="AM60" s="399"/>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row>
    <row r="61" spans="1:80" ht="15.75" thickBot="1" x14ac:dyDescent="0.3">
      <c r="A61" s="7"/>
      <c r="B61" s="7"/>
      <c r="C61" s="7"/>
      <c r="D61" s="7"/>
      <c r="E61" s="7"/>
      <c r="F61" s="7"/>
      <c r="G61" s="7"/>
      <c r="H61" s="7"/>
      <c r="I61" s="7"/>
      <c r="J61" s="400"/>
      <c r="K61" s="401"/>
      <c r="L61" s="401"/>
      <c r="M61" s="401"/>
      <c r="N61" s="401"/>
      <c r="O61" s="402"/>
      <c r="P61" s="400"/>
      <c r="Q61" s="401"/>
      <c r="R61" s="401"/>
      <c r="S61" s="401"/>
      <c r="T61" s="401"/>
      <c r="U61" s="402"/>
      <c r="V61" s="400"/>
      <c r="W61" s="401"/>
      <c r="X61" s="401"/>
      <c r="Y61" s="401"/>
      <c r="Z61" s="401"/>
      <c r="AA61" s="402"/>
      <c r="AB61" s="400"/>
      <c r="AC61" s="401"/>
      <c r="AD61" s="401"/>
      <c r="AE61" s="401"/>
      <c r="AF61" s="401"/>
      <c r="AG61" s="402"/>
      <c r="AH61" s="400"/>
      <c r="AI61" s="401"/>
      <c r="AJ61" s="401"/>
      <c r="AK61" s="401"/>
      <c r="AL61" s="401"/>
      <c r="AM61" s="402"/>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row>
    <row r="62" spans="1:80" x14ac:dyDescent="0.2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row>
    <row r="63" spans="1:80" ht="15" customHeight="1" x14ac:dyDescent="0.25">
      <c r="A63" s="7"/>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7"/>
      <c r="AV63" s="7"/>
      <c r="AW63" s="7"/>
      <c r="AX63" s="7"/>
      <c r="AY63" s="7"/>
      <c r="AZ63" s="7"/>
      <c r="BA63" s="7"/>
      <c r="BB63" s="7"/>
      <c r="BC63" s="7"/>
      <c r="BD63" s="7"/>
      <c r="BE63" s="7"/>
      <c r="BF63" s="7"/>
      <c r="BG63" s="7"/>
      <c r="BH63" s="7"/>
    </row>
    <row r="64" spans="1:80" ht="15" customHeight="1" x14ac:dyDescent="0.25">
      <c r="A64" s="7"/>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7"/>
      <c r="AV64" s="7"/>
      <c r="AW64" s="7"/>
      <c r="AX64" s="7"/>
      <c r="AY64" s="7"/>
      <c r="AZ64" s="7"/>
      <c r="BA64" s="7"/>
      <c r="BB64" s="7"/>
      <c r="BC64" s="7"/>
      <c r="BD64" s="7"/>
      <c r="BE64" s="7"/>
      <c r="BF64" s="7"/>
      <c r="BG64" s="7"/>
      <c r="BH64" s="7"/>
    </row>
    <row r="65" spans="1:60" x14ac:dyDescent="0.25">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row>
    <row r="66" spans="1:60" x14ac:dyDescent="0.2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row>
    <row r="67" spans="1:60" x14ac:dyDescent="0.2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row>
    <row r="68" spans="1:60" x14ac:dyDescent="0.2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row>
    <row r="69" spans="1:60" x14ac:dyDescent="0.2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row>
    <row r="70" spans="1:60" x14ac:dyDescent="0.2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row>
    <row r="71" spans="1:60" x14ac:dyDescent="0.2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row>
    <row r="72" spans="1:60" x14ac:dyDescent="0.2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row>
    <row r="73" spans="1:60"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row>
    <row r="74" spans="1:60"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row>
    <row r="75" spans="1:60"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row>
    <row r="76" spans="1:60" x14ac:dyDescent="0.2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row>
    <row r="77" spans="1:60" x14ac:dyDescent="0.2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row>
    <row r="78" spans="1:60" x14ac:dyDescent="0.2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row>
    <row r="79" spans="1:60" x14ac:dyDescent="0.2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row>
    <row r="80" spans="1:60"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row>
    <row r="81" spans="1:60" x14ac:dyDescent="0.2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row>
    <row r="82" spans="1:60"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row>
    <row r="83" spans="1:60"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row>
    <row r="84" spans="1:60"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row>
    <row r="85" spans="1:60"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row>
    <row r="86" spans="1:60"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row>
    <row r="87" spans="1:60" x14ac:dyDescent="0.2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row>
    <row r="88" spans="1:60" x14ac:dyDescent="0.2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row>
    <row r="89" spans="1:60"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row>
    <row r="90" spans="1:60" x14ac:dyDescent="0.25">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row>
    <row r="91" spans="1:60" x14ac:dyDescent="0.25">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row>
    <row r="92" spans="1:60" x14ac:dyDescent="0.25">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row>
    <row r="93" spans="1:60" x14ac:dyDescent="0.25">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row>
    <row r="94" spans="1:60" x14ac:dyDescent="0.2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row>
    <row r="95" spans="1:60" x14ac:dyDescent="0.2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row>
    <row r="96" spans="1:60" x14ac:dyDescent="0.25">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row>
    <row r="97" spans="1:60" x14ac:dyDescent="0.2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row>
    <row r="98" spans="1:60" x14ac:dyDescent="0.25">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row>
    <row r="99" spans="1:60" x14ac:dyDescent="0.25">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row>
    <row r="100" spans="1:60"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row>
    <row r="101" spans="1:60"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row>
    <row r="102" spans="1:60"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row>
    <row r="103" spans="1:60"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row>
    <row r="104" spans="1:60"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row>
    <row r="105" spans="1:60"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row>
    <row r="106" spans="1:60"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row>
    <row r="107" spans="1:60"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row>
    <row r="108" spans="1:60"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row>
    <row r="109" spans="1:60"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row>
    <row r="110" spans="1:60"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row>
    <row r="111" spans="1:60"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row>
    <row r="112" spans="1:60"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row>
    <row r="113" spans="1:60"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row>
    <row r="114" spans="1:60"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row>
    <row r="115" spans="1:60"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row>
    <row r="116" spans="1:60"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row>
    <row r="117" spans="1:60"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row>
    <row r="118" spans="1:60"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row>
    <row r="119" spans="1:60"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row>
    <row r="120" spans="1:60"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row>
    <row r="121" spans="1:60"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row>
    <row r="122" spans="1:60"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row>
    <row r="123" spans="1:60"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row>
    <row r="124" spans="1:60"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row>
    <row r="125" spans="1:60"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row>
    <row r="126" spans="1:60"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row>
    <row r="127" spans="1:60"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row>
    <row r="128" spans="1:60"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row>
    <row r="129" spans="1:60"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row>
    <row r="130" spans="1:60"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row>
    <row r="131" spans="1:60"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row>
    <row r="132" spans="1:60"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row>
    <row r="133" spans="1:60"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row>
    <row r="134" spans="1:60"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row>
    <row r="135" spans="1:60"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row>
    <row r="136" spans="1:60"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row>
    <row r="137" spans="1:60"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row>
    <row r="138" spans="1:60"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row>
    <row r="139" spans="1:60"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row>
    <row r="140" spans="1:60"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row>
    <row r="141" spans="1:60"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row>
    <row r="142" spans="1:60"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row>
    <row r="143" spans="1:60"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row>
    <row r="144" spans="1:60"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row>
    <row r="145" spans="1:60"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row>
    <row r="146" spans="1:60"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row>
    <row r="147" spans="1:60"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row>
    <row r="148" spans="1:60"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row>
    <row r="149" spans="1:60"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row>
    <row r="150" spans="1:60"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row>
    <row r="151" spans="1:60"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row>
    <row r="152" spans="1:60"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row>
    <row r="153" spans="1:60"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row>
    <row r="154" spans="1:60"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row>
    <row r="155" spans="1:60"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row>
    <row r="156" spans="1:60"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row>
    <row r="157" spans="1:60"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row>
    <row r="158" spans="1:60"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row>
    <row r="159" spans="1:60"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row>
    <row r="160" spans="1:60"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row>
    <row r="161" spans="1:60"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row>
    <row r="162" spans="1:60"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row>
    <row r="163" spans="1:60"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row>
    <row r="164" spans="1:60"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row>
    <row r="165" spans="1:60"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row>
    <row r="166" spans="1:60"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row>
    <row r="167" spans="1:60"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row>
    <row r="168" spans="1:60"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row>
    <row r="169" spans="1:60"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row>
    <row r="170" spans="1:60"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row>
    <row r="171" spans="1:60"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row>
    <row r="172" spans="1:60"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row>
    <row r="173" spans="1:60"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row>
    <row r="174" spans="1:60"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row>
    <row r="175" spans="1:60"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row>
    <row r="176" spans="1:60"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row>
    <row r="177" spans="1:60"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row>
    <row r="178" spans="1:60"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row>
    <row r="179" spans="1:60"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row>
    <row r="180" spans="1:60"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row>
    <row r="181" spans="1:60"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row>
    <row r="182" spans="1:60"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row>
    <row r="183" spans="1:60"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row>
    <row r="184" spans="1:60"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row>
    <row r="185" spans="1:60"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row>
    <row r="186" spans="1:60"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row>
    <row r="187" spans="1:60"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row>
    <row r="188" spans="1:60"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row>
    <row r="189" spans="1:60"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row>
    <row r="190" spans="1:60"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row>
    <row r="191" spans="1:60" x14ac:dyDescent="0.25">
      <c r="A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row>
    <row r="192" spans="1:60" x14ac:dyDescent="0.25">
      <c r="A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row>
    <row r="193" spans="1:60" x14ac:dyDescent="0.25">
      <c r="A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row>
    <row r="194" spans="1:60" x14ac:dyDescent="0.25">
      <c r="A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row>
    <row r="195" spans="1:60" x14ac:dyDescent="0.25">
      <c r="A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row>
    <row r="196" spans="1:60" x14ac:dyDescent="0.25">
      <c r="A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row>
    <row r="197" spans="1:60" x14ac:dyDescent="0.25">
      <c r="A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row>
    <row r="198" spans="1:60" x14ac:dyDescent="0.25">
      <c r="A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row>
    <row r="199" spans="1:60" x14ac:dyDescent="0.25">
      <c r="A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row>
    <row r="200" spans="1:60" x14ac:dyDescent="0.25">
      <c r="A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row>
    <row r="201" spans="1:60" x14ac:dyDescent="0.25">
      <c r="A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row>
    <row r="202" spans="1:60" x14ac:dyDescent="0.25">
      <c r="A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row>
    <row r="203" spans="1:60" x14ac:dyDescent="0.25">
      <c r="A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row>
    <row r="204" spans="1:60" x14ac:dyDescent="0.25">
      <c r="A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row>
    <row r="205" spans="1:60" x14ac:dyDescent="0.25">
      <c r="A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row>
    <row r="206" spans="1:60" x14ac:dyDescent="0.25">
      <c r="A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row>
    <row r="207" spans="1:60" x14ac:dyDescent="0.25">
      <c r="A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row>
    <row r="208" spans="1:60" x14ac:dyDescent="0.25">
      <c r="A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row>
    <row r="209" spans="1:60" x14ac:dyDescent="0.25">
      <c r="A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row>
    <row r="210" spans="1:60" x14ac:dyDescent="0.25">
      <c r="A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row>
    <row r="211" spans="1:60" x14ac:dyDescent="0.25">
      <c r="A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row>
    <row r="212" spans="1:60" x14ac:dyDescent="0.25">
      <c r="A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row>
    <row r="213" spans="1:60" x14ac:dyDescent="0.25">
      <c r="A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row>
    <row r="214" spans="1:60" x14ac:dyDescent="0.25">
      <c r="A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row>
    <row r="215" spans="1:60" x14ac:dyDescent="0.25">
      <c r="A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row>
    <row r="216" spans="1:60" x14ac:dyDescent="0.25">
      <c r="A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row>
    <row r="217" spans="1:60" x14ac:dyDescent="0.25">
      <c r="A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row>
    <row r="218" spans="1:60" x14ac:dyDescent="0.25">
      <c r="A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row>
    <row r="219" spans="1:60" x14ac:dyDescent="0.25">
      <c r="A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row>
    <row r="220" spans="1:60" x14ac:dyDescent="0.25">
      <c r="A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row>
    <row r="221" spans="1:60" x14ac:dyDescent="0.25">
      <c r="A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row>
    <row r="222" spans="1:60" x14ac:dyDescent="0.25">
      <c r="A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row>
    <row r="223" spans="1:60" x14ac:dyDescent="0.25">
      <c r="A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row>
    <row r="224" spans="1:60" x14ac:dyDescent="0.25">
      <c r="A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row>
    <row r="225" spans="1:60" x14ac:dyDescent="0.25">
      <c r="A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row>
    <row r="226" spans="1:60" x14ac:dyDescent="0.25">
      <c r="A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row>
    <row r="227" spans="1:60" x14ac:dyDescent="0.25">
      <c r="A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row>
    <row r="228" spans="1:60" x14ac:dyDescent="0.25">
      <c r="A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row>
    <row r="229" spans="1:60" x14ac:dyDescent="0.25">
      <c r="A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row>
    <row r="230" spans="1:60" x14ac:dyDescent="0.25">
      <c r="A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row>
    <row r="231" spans="1:60" x14ac:dyDescent="0.25">
      <c r="A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row>
    <row r="232" spans="1:60" x14ac:dyDescent="0.25">
      <c r="A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row>
    <row r="233" spans="1:60" x14ac:dyDescent="0.25">
      <c r="A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row>
    <row r="234" spans="1:60" x14ac:dyDescent="0.25">
      <c r="A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row>
    <row r="235" spans="1:60" x14ac:dyDescent="0.25">
      <c r="A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row>
    <row r="236" spans="1:60" x14ac:dyDescent="0.25">
      <c r="A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row>
    <row r="237" spans="1:60" x14ac:dyDescent="0.25">
      <c r="A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row>
    <row r="238" spans="1:60" x14ac:dyDescent="0.25">
      <c r="A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row>
    <row r="239" spans="1:60" x14ac:dyDescent="0.25">
      <c r="A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row>
    <row r="240" spans="1:60" x14ac:dyDescent="0.25">
      <c r="A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row>
    <row r="241" spans="1:60" x14ac:dyDescent="0.25">
      <c r="A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row>
    <row r="242" spans="1:60" x14ac:dyDescent="0.25">
      <c r="A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row>
    <row r="243" spans="1:60" x14ac:dyDescent="0.25">
      <c r="A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row>
    <row r="244" spans="1:60" x14ac:dyDescent="0.25">
      <c r="A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row>
    <row r="245" spans="1:60" x14ac:dyDescent="0.25">
      <c r="A245" s="7"/>
    </row>
    <row r="246" spans="1:60" x14ac:dyDescent="0.25">
      <c r="A246" s="7"/>
    </row>
    <row r="247" spans="1:60" x14ac:dyDescent="0.25">
      <c r="A247" s="7"/>
    </row>
    <row r="248" spans="1:60" x14ac:dyDescent="0.25">
      <c r="A248" s="7"/>
    </row>
  </sheetData>
  <mergeCells count="17">
    <mergeCell ref="B2:I4"/>
    <mergeCell ref="J2:AM4"/>
    <mergeCell ref="B6:D55"/>
    <mergeCell ref="E6:I15"/>
    <mergeCell ref="AO6:AT15"/>
    <mergeCell ref="E16:I25"/>
    <mergeCell ref="AO16:AT25"/>
    <mergeCell ref="E26:I35"/>
    <mergeCell ref="AO26:AT35"/>
    <mergeCell ref="E36:I45"/>
    <mergeCell ref="AO36:AT45"/>
    <mergeCell ref="E46:I55"/>
    <mergeCell ref="J56:O61"/>
    <mergeCell ref="P56:U61"/>
    <mergeCell ref="V56:AA61"/>
    <mergeCell ref="AB56:AG61"/>
    <mergeCell ref="AH56:AM6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5B079-6C1F-4AFA-86F3-D1F234C46152}">
  <sheetPr published="0">
    <tabColor theme="7"/>
  </sheetPr>
  <dimension ref="A1:AK55"/>
  <sheetViews>
    <sheetView zoomScale="110" zoomScaleNormal="110" workbookViewId="0">
      <selection activeCell="E5" sqref="E5"/>
    </sheetView>
  </sheetViews>
  <sheetFormatPr baseColWidth="10" defaultRowHeight="15" x14ac:dyDescent="0.25"/>
  <cols>
    <col min="1" max="1" width="4.5703125" customWidth="1"/>
    <col min="2" max="2" width="24.140625" customWidth="1"/>
    <col min="3" max="3" width="70.140625" customWidth="1"/>
    <col min="4" max="4" width="29.85546875" customWidth="1"/>
  </cols>
  <sheetData>
    <row r="1" spans="1:37" ht="23.25" x14ac:dyDescent="0.25">
      <c r="A1" s="7"/>
      <c r="B1" s="443" t="s">
        <v>152</v>
      </c>
      <c r="C1" s="443"/>
      <c r="D1" s="443"/>
      <c r="E1" s="7"/>
      <c r="F1" s="7"/>
      <c r="G1" s="7"/>
      <c r="H1" s="7"/>
      <c r="I1" s="7"/>
      <c r="J1" s="7"/>
      <c r="K1" s="7"/>
      <c r="L1" s="7"/>
      <c r="M1" s="7"/>
      <c r="N1" s="7"/>
      <c r="O1" s="7"/>
      <c r="P1" s="7"/>
      <c r="Q1" s="7"/>
      <c r="R1" s="7"/>
      <c r="S1" s="7"/>
      <c r="T1" s="7"/>
      <c r="U1" s="7"/>
      <c r="V1" s="7"/>
      <c r="W1" s="7"/>
      <c r="X1" s="7"/>
      <c r="Y1" s="7"/>
      <c r="Z1" s="7"/>
      <c r="AA1" s="7"/>
      <c r="AB1" s="7"/>
      <c r="AC1" s="7"/>
      <c r="AD1" s="7"/>
      <c r="AE1" s="7"/>
    </row>
    <row r="2" spans="1:37" x14ac:dyDescent="0.25">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row>
    <row r="3" spans="1:37" ht="25.5" x14ac:dyDescent="0.25">
      <c r="A3" s="7"/>
      <c r="B3" s="64"/>
      <c r="C3" s="65" t="s">
        <v>153</v>
      </c>
      <c r="D3" s="65" t="s">
        <v>42</v>
      </c>
      <c r="E3" s="7"/>
      <c r="F3" s="7"/>
      <c r="G3" s="7"/>
      <c r="H3" s="7"/>
      <c r="I3" s="7"/>
      <c r="J3" s="7"/>
      <c r="K3" s="7"/>
      <c r="L3" s="7"/>
      <c r="M3" s="7"/>
      <c r="N3" s="7"/>
      <c r="O3" s="7"/>
      <c r="P3" s="7"/>
      <c r="Q3" s="7"/>
      <c r="R3" s="7"/>
      <c r="S3" s="7"/>
      <c r="T3" s="7"/>
      <c r="U3" s="7"/>
      <c r="V3" s="7"/>
      <c r="W3" s="7"/>
      <c r="X3" s="7"/>
      <c r="Y3" s="7"/>
      <c r="Z3" s="7"/>
      <c r="AA3" s="7"/>
      <c r="AB3" s="7"/>
      <c r="AC3" s="7"/>
      <c r="AD3" s="7"/>
      <c r="AE3" s="7"/>
    </row>
    <row r="4" spans="1:37" ht="51" x14ac:dyDescent="0.25">
      <c r="A4" s="7"/>
      <c r="B4" s="66" t="s">
        <v>48</v>
      </c>
      <c r="C4" s="67" t="s">
        <v>154</v>
      </c>
      <c r="D4" s="68">
        <v>0.2</v>
      </c>
      <c r="E4" s="7"/>
      <c r="F4" s="7"/>
      <c r="G4" s="7"/>
      <c r="H4" s="7"/>
      <c r="I4" s="7"/>
      <c r="J4" s="7"/>
      <c r="K4" s="7"/>
      <c r="L4" s="7"/>
      <c r="M4" s="7"/>
      <c r="N4" s="7"/>
      <c r="O4" s="7"/>
      <c r="P4" s="7"/>
      <c r="Q4" s="7"/>
      <c r="R4" s="7"/>
      <c r="S4" s="7"/>
      <c r="T4" s="7"/>
      <c r="U4" s="7"/>
      <c r="V4" s="7"/>
      <c r="W4" s="7"/>
      <c r="X4" s="7"/>
      <c r="Y4" s="7"/>
      <c r="Z4" s="7"/>
      <c r="AA4" s="7"/>
      <c r="AB4" s="7"/>
      <c r="AC4" s="7"/>
      <c r="AD4" s="7"/>
      <c r="AE4" s="7"/>
    </row>
    <row r="5" spans="1:37" ht="51" x14ac:dyDescent="0.25">
      <c r="A5" s="7"/>
      <c r="B5" s="69" t="s">
        <v>40</v>
      </c>
      <c r="C5" s="70" t="s">
        <v>155</v>
      </c>
      <c r="D5" s="71">
        <v>0.4</v>
      </c>
      <c r="E5" s="7"/>
      <c r="F5" s="7"/>
      <c r="G5" s="7"/>
      <c r="H5" s="7"/>
      <c r="I5" s="7"/>
      <c r="J5" s="7"/>
      <c r="K5" s="7"/>
      <c r="L5" s="7"/>
      <c r="M5" s="7"/>
      <c r="N5" s="7"/>
      <c r="O5" s="7"/>
      <c r="P5" s="7"/>
      <c r="Q5" s="7"/>
      <c r="R5" s="7"/>
      <c r="S5" s="7"/>
      <c r="T5" s="7"/>
      <c r="U5" s="7"/>
      <c r="V5" s="7"/>
      <c r="W5" s="7"/>
      <c r="X5" s="7"/>
      <c r="Y5" s="7"/>
      <c r="Z5" s="7"/>
      <c r="AA5" s="7"/>
      <c r="AB5" s="7"/>
      <c r="AC5" s="7"/>
      <c r="AD5" s="7"/>
      <c r="AE5" s="7"/>
    </row>
    <row r="6" spans="1:37" ht="51" x14ac:dyDescent="0.25">
      <c r="A6" s="7"/>
      <c r="B6" s="72" t="s">
        <v>51</v>
      </c>
      <c r="C6" s="70" t="s">
        <v>227</v>
      </c>
      <c r="D6" s="71">
        <v>0.6</v>
      </c>
      <c r="E6" s="7"/>
      <c r="F6" s="7"/>
      <c r="G6" s="7"/>
      <c r="H6" s="7"/>
      <c r="I6" s="7"/>
      <c r="J6" s="7"/>
      <c r="K6" s="7"/>
      <c r="L6" s="7"/>
      <c r="M6" s="7"/>
      <c r="N6" s="7"/>
      <c r="O6" s="7"/>
      <c r="P6" s="7"/>
      <c r="Q6" s="7"/>
      <c r="R6" s="7"/>
      <c r="S6" s="7"/>
      <c r="T6" s="7"/>
      <c r="U6" s="7"/>
      <c r="V6" s="7"/>
      <c r="W6" s="7"/>
      <c r="X6" s="7"/>
      <c r="Y6" s="7"/>
      <c r="Z6" s="7"/>
      <c r="AA6" s="7"/>
      <c r="AB6" s="7"/>
      <c r="AC6" s="7"/>
      <c r="AD6" s="7"/>
      <c r="AE6" s="7"/>
    </row>
    <row r="7" spans="1:37" ht="76.5" x14ac:dyDescent="0.25">
      <c r="A7" s="7"/>
      <c r="B7" s="73" t="s">
        <v>156</v>
      </c>
      <c r="C7" s="70" t="s">
        <v>228</v>
      </c>
      <c r="D7" s="71">
        <v>0.8</v>
      </c>
      <c r="E7" s="7"/>
      <c r="F7" s="7"/>
      <c r="G7" s="7"/>
      <c r="H7" s="7"/>
      <c r="I7" s="7"/>
      <c r="J7" s="7"/>
      <c r="K7" s="7"/>
      <c r="L7" s="7"/>
      <c r="M7" s="7"/>
      <c r="N7" s="7"/>
      <c r="O7" s="7"/>
      <c r="P7" s="7"/>
      <c r="Q7" s="7"/>
      <c r="R7" s="7"/>
      <c r="S7" s="7"/>
      <c r="T7" s="7"/>
      <c r="U7" s="7"/>
      <c r="V7" s="7"/>
      <c r="W7" s="7"/>
      <c r="X7" s="7"/>
      <c r="Y7" s="7"/>
      <c r="Z7" s="7"/>
      <c r="AA7" s="7"/>
      <c r="AB7" s="7"/>
      <c r="AC7" s="7"/>
      <c r="AD7" s="7"/>
      <c r="AE7" s="7"/>
    </row>
    <row r="8" spans="1:37" ht="51" x14ac:dyDescent="0.25">
      <c r="A8" s="7"/>
      <c r="B8" s="74" t="s">
        <v>157</v>
      </c>
      <c r="C8" s="70" t="s">
        <v>229</v>
      </c>
      <c r="D8" s="71">
        <v>1</v>
      </c>
      <c r="E8" s="7"/>
      <c r="F8" s="7"/>
      <c r="G8" s="7"/>
      <c r="H8" s="7"/>
      <c r="I8" s="7"/>
      <c r="J8" s="7"/>
      <c r="K8" s="7"/>
      <c r="L8" s="7"/>
      <c r="M8" s="7"/>
      <c r="N8" s="7"/>
      <c r="O8" s="7"/>
      <c r="P8" s="7"/>
      <c r="Q8" s="7"/>
      <c r="R8" s="7"/>
      <c r="S8" s="7"/>
      <c r="T8" s="7"/>
      <c r="U8" s="7"/>
      <c r="V8" s="7"/>
      <c r="W8" s="7"/>
      <c r="X8" s="7"/>
      <c r="Y8" s="7"/>
      <c r="Z8" s="7"/>
      <c r="AA8" s="7"/>
      <c r="AB8" s="7"/>
      <c r="AC8" s="7"/>
      <c r="AD8" s="7"/>
      <c r="AE8" s="7"/>
    </row>
    <row r="9" spans="1:37" x14ac:dyDescent="0.25">
      <c r="A9" s="7"/>
      <c r="B9" s="75"/>
      <c r="C9" s="75"/>
      <c r="D9" s="75"/>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row>
    <row r="10" spans="1:37" ht="16.5" x14ac:dyDescent="0.25">
      <c r="A10" s="7"/>
      <c r="B10" s="76"/>
      <c r="C10" s="75"/>
      <c r="D10" s="75"/>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row>
    <row r="11" spans="1:37" x14ac:dyDescent="0.25">
      <c r="A11" s="7"/>
      <c r="B11" s="75"/>
      <c r="C11" s="75"/>
      <c r="D11" s="75"/>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1:37" x14ac:dyDescent="0.25">
      <c r="A12" s="7"/>
      <c r="B12" s="75"/>
      <c r="C12" s="75"/>
      <c r="D12" s="75"/>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row>
    <row r="13" spans="1:37" x14ac:dyDescent="0.25">
      <c r="A13" s="7"/>
      <c r="B13" s="75"/>
      <c r="C13" s="75"/>
      <c r="D13" s="75"/>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x14ac:dyDescent="0.25">
      <c r="A14" s="7"/>
      <c r="B14" s="75"/>
      <c r="C14" s="75"/>
      <c r="D14" s="75"/>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row>
    <row r="15" spans="1:37" x14ac:dyDescent="0.25">
      <c r="A15" s="7"/>
      <c r="B15" s="75"/>
      <c r="C15" s="75"/>
      <c r="D15" s="75"/>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row>
    <row r="16" spans="1:37" x14ac:dyDescent="0.25">
      <c r="A16" s="7"/>
      <c r="B16" s="75"/>
      <c r="C16" s="75"/>
      <c r="D16" s="75"/>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1:37" x14ac:dyDescent="0.25">
      <c r="A17" s="7"/>
      <c r="B17" s="75"/>
      <c r="C17" s="75"/>
      <c r="D17" s="75"/>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37" x14ac:dyDescent="0.25">
      <c r="A18" s="7"/>
      <c r="B18" s="75"/>
      <c r="C18" s="75"/>
      <c r="D18" s="75"/>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row>
    <row r="19" spans="1:37" x14ac:dyDescent="0.2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row>
    <row r="20" spans="1:37"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row>
    <row r="21" spans="1:37"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37"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row>
    <row r="23" spans="1:37"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row>
    <row r="24" spans="1:37"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row>
    <row r="25" spans="1:37"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row>
    <row r="26" spans="1:37"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row>
    <row r="27" spans="1:37"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row>
    <row r="28" spans="1:37"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row>
    <row r="29" spans="1:37"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1:37"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row>
    <row r="31" spans="1:37"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pans="1:37"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row>
    <row r="33" spans="1:31" x14ac:dyDescent="0.25">
      <c r="A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x14ac:dyDescent="0.25">
      <c r="A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row>
    <row r="35" spans="1:31" x14ac:dyDescent="0.25">
      <c r="A35" s="7"/>
    </row>
    <row r="36" spans="1:31" x14ac:dyDescent="0.25">
      <c r="A36" s="7"/>
    </row>
    <row r="37" spans="1:31" x14ac:dyDescent="0.25">
      <c r="A37" s="7"/>
    </row>
    <row r="38" spans="1:31" x14ac:dyDescent="0.25">
      <c r="A38" s="7"/>
    </row>
    <row r="39" spans="1:31" x14ac:dyDescent="0.25">
      <c r="A39" s="7"/>
    </row>
    <row r="40" spans="1:31" x14ac:dyDescent="0.25">
      <c r="A40" s="7"/>
    </row>
    <row r="41" spans="1:31" x14ac:dyDescent="0.25">
      <c r="A41" s="7"/>
    </row>
    <row r="42" spans="1:31" x14ac:dyDescent="0.25">
      <c r="A42" s="7"/>
    </row>
    <row r="43" spans="1:31" x14ac:dyDescent="0.25">
      <c r="A43" s="7"/>
    </row>
    <row r="44" spans="1:31" x14ac:dyDescent="0.25">
      <c r="A44" s="7"/>
    </row>
    <row r="45" spans="1:31" x14ac:dyDescent="0.25">
      <c r="A45" s="7"/>
    </row>
    <row r="46" spans="1:31" x14ac:dyDescent="0.25">
      <c r="A46" s="7"/>
    </row>
    <row r="47" spans="1:31" x14ac:dyDescent="0.25">
      <c r="A47" s="7"/>
    </row>
    <row r="48" spans="1:31" x14ac:dyDescent="0.25">
      <c r="A48" s="7"/>
    </row>
    <row r="49" spans="1:1" x14ac:dyDescent="0.25">
      <c r="A49" s="7"/>
    </row>
    <row r="50" spans="1:1" x14ac:dyDescent="0.25">
      <c r="A50" s="7"/>
    </row>
    <row r="51" spans="1:1" x14ac:dyDescent="0.25">
      <c r="A51" s="7"/>
    </row>
    <row r="52" spans="1:1" x14ac:dyDescent="0.25">
      <c r="A52" s="7"/>
    </row>
    <row r="53" spans="1:1" x14ac:dyDescent="0.25">
      <c r="A53" s="7"/>
    </row>
    <row r="54" spans="1:1" x14ac:dyDescent="0.25">
      <c r="A54" s="7"/>
    </row>
    <row r="55" spans="1:1" x14ac:dyDescent="0.25">
      <c r="A55" s="7"/>
    </row>
  </sheetData>
  <mergeCells count="1">
    <mergeCell ref="B1:D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BCF78-0C60-4B2A-A808-5CB8D76C1F60}">
  <sheetPr published="0">
    <tabColor theme="9"/>
  </sheetPr>
  <dimension ref="A1:U221"/>
  <sheetViews>
    <sheetView zoomScale="40" zoomScaleNormal="40" workbookViewId="0"/>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7"/>
      <c r="B1" s="444" t="s">
        <v>158</v>
      </c>
      <c r="C1" s="444"/>
      <c r="D1" s="444"/>
      <c r="E1" s="7"/>
      <c r="F1" s="7"/>
      <c r="G1" s="7"/>
      <c r="H1" s="7"/>
      <c r="I1" s="7"/>
      <c r="J1" s="7"/>
      <c r="K1" s="7"/>
      <c r="L1" s="7"/>
      <c r="M1" s="7"/>
      <c r="N1" s="7"/>
      <c r="O1" s="7"/>
      <c r="P1" s="7"/>
      <c r="Q1" s="7"/>
      <c r="R1" s="7"/>
      <c r="S1" s="7"/>
      <c r="T1" s="7"/>
      <c r="U1" s="7"/>
    </row>
    <row r="2" spans="1:21" x14ac:dyDescent="0.25">
      <c r="A2" s="7"/>
      <c r="B2" s="7"/>
      <c r="C2" s="7"/>
      <c r="D2" s="7"/>
      <c r="E2" s="7"/>
      <c r="F2" s="7"/>
      <c r="G2" s="7"/>
      <c r="H2" s="7"/>
      <c r="I2" s="7"/>
      <c r="J2" s="7"/>
      <c r="K2" s="7"/>
      <c r="L2" s="7"/>
      <c r="M2" s="7"/>
      <c r="N2" s="7"/>
      <c r="O2" s="7"/>
      <c r="P2" s="7"/>
      <c r="Q2" s="7"/>
      <c r="R2" s="7"/>
      <c r="S2" s="7"/>
      <c r="T2" s="7"/>
      <c r="U2" s="7"/>
    </row>
    <row r="3" spans="1:21" ht="30" x14ac:dyDescent="0.25">
      <c r="A3" s="7"/>
      <c r="B3" s="77"/>
      <c r="C3" s="78" t="s">
        <v>159</v>
      </c>
      <c r="D3" s="78" t="s">
        <v>160</v>
      </c>
      <c r="E3" s="7"/>
      <c r="F3" s="7"/>
      <c r="G3" s="7"/>
      <c r="H3" s="7"/>
      <c r="I3" s="7"/>
      <c r="J3" s="7"/>
      <c r="K3" s="7"/>
      <c r="L3" s="7"/>
      <c r="M3" s="7"/>
      <c r="N3" s="7"/>
      <c r="O3" s="7"/>
      <c r="P3" s="7"/>
      <c r="Q3" s="7"/>
      <c r="R3" s="7"/>
      <c r="S3" s="7"/>
      <c r="T3" s="7"/>
      <c r="U3" s="7"/>
    </row>
    <row r="4" spans="1:21" ht="33.75" x14ac:dyDescent="0.25">
      <c r="A4" s="79" t="s">
        <v>161</v>
      </c>
      <c r="B4" s="80" t="s">
        <v>209</v>
      </c>
      <c r="C4" s="81" t="s">
        <v>162</v>
      </c>
      <c r="D4" s="82" t="s">
        <v>163</v>
      </c>
      <c r="E4" s="80" t="s">
        <v>209</v>
      </c>
      <c r="F4" s="7"/>
      <c r="G4" s="7"/>
      <c r="H4" s="7"/>
      <c r="I4" s="7"/>
      <c r="J4" s="7"/>
      <c r="K4" s="7"/>
      <c r="L4" s="7"/>
      <c r="M4" s="7"/>
      <c r="N4" s="7"/>
      <c r="O4" s="7"/>
      <c r="P4" s="7"/>
      <c r="Q4" s="7"/>
      <c r="R4" s="7"/>
      <c r="S4" s="7"/>
      <c r="T4" s="7"/>
      <c r="U4" s="7"/>
    </row>
    <row r="5" spans="1:21" ht="67.5" x14ac:dyDescent="0.25">
      <c r="A5" s="79" t="s">
        <v>164</v>
      </c>
      <c r="B5" s="83" t="s">
        <v>164</v>
      </c>
      <c r="C5" s="84" t="s">
        <v>165</v>
      </c>
      <c r="D5" s="85" t="s">
        <v>166</v>
      </c>
      <c r="E5" s="83" t="s">
        <v>164</v>
      </c>
      <c r="F5" s="7"/>
      <c r="G5" s="7"/>
      <c r="H5" s="7"/>
      <c r="I5" s="7"/>
      <c r="J5" s="7"/>
      <c r="K5" s="7"/>
      <c r="L5" s="7"/>
      <c r="M5" s="7"/>
      <c r="N5" s="7"/>
      <c r="O5" s="7"/>
      <c r="P5" s="7"/>
      <c r="Q5" s="7"/>
      <c r="R5" s="7"/>
      <c r="S5" s="7"/>
      <c r="T5" s="7"/>
      <c r="U5" s="7"/>
    </row>
    <row r="6" spans="1:21" ht="67.5" x14ac:dyDescent="0.25">
      <c r="A6" s="79" t="s">
        <v>41</v>
      </c>
      <c r="B6" s="86" t="s">
        <v>210</v>
      </c>
      <c r="C6" s="84" t="s">
        <v>167</v>
      </c>
      <c r="D6" s="85" t="s">
        <v>168</v>
      </c>
      <c r="E6" s="86" t="s">
        <v>210</v>
      </c>
      <c r="F6" s="7"/>
      <c r="G6" s="7"/>
      <c r="H6" s="7"/>
      <c r="I6" s="7"/>
      <c r="J6" s="7"/>
      <c r="K6" s="7"/>
      <c r="L6" s="7"/>
      <c r="M6" s="7"/>
      <c r="N6" s="7"/>
      <c r="O6" s="7"/>
      <c r="P6" s="7"/>
      <c r="Q6" s="7"/>
      <c r="R6" s="7"/>
      <c r="S6" s="7"/>
      <c r="T6" s="7"/>
      <c r="U6" s="7"/>
    </row>
    <row r="7" spans="1:21" ht="101.25" x14ac:dyDescent="0.25">
      <c r="A7" s="79" t="s">
        <v>52</v>
      </c>
      <c r="B7" s="87" t="s">
        <v>211</v>
      </c>
      <c r="C7" s="84" t="s">
        <v>169</v>
      </c>
      <c r="D7" s="85" t="s">
        <v>170</v>
      </c>
      <c r="E7" s="87" t="s">
        <v>211</v>
      </c>
      <c r="F7" s="7"/>
      <c r="G7" s="7"/>
      <c r="H7" s="7"/>
      <c r="I7" s="7"/>
      <c r="J7" s="7"/>
      <c r="K7" s="7"/>
      <c r="L7" s="7"/>
      <c r="M7" s="7"/>
      <c r="N7" s="7"/>
      <c r="O7" s="7"/>
      <c r="P7" s="7"/>
      <c r="Q7" s="7"/>
      <c r="R7" s="7"/>
      <c r="S7" s="7"/>
      <c r="T7" s="7"/>
      <c r="U7" s="7"/>
    </row>
    <row r="8" spans="1:21" ht="67.5" x14ac:dyDescent="0.25">
      <c r="A8" s="79" t="s">
        <v>171</v>
      </c>
      <c r="B8" s="88" t="s">
        <v>212</v>
      </c>
      <c r="C8" s="84" t="s">
        <v>172</v>
      </c>
      <c r="D8" s="85" t="s">
        <v>173</v>
      </c>
      <c r="E8" s="88" t="s">
        <v>212</v>
      </c>
      <c r="F8" s="7"/>
      <c r="G8" s="7"/>
      <c r="H8" s="7"/>
      <c r="I8" s="7"/>
      <c r="J8" s="7"/>
      <c r="K8" s="7"/>
      <c r="L8" s="7"/>
      <c r="M8" s="7"/>
      <c r="N8" s="7"/>
      <c r="O8" s="7"/>
      <c r="P8" s="7"/>
      <c r="Q8" s="7"/>
      <c r="R8" s="7"/>
      <c r="S8" s="7"/>
      <c r="T8" s="7"/>
      <c r="U8" s="7"/>
    </row>
    <row r="9" spans="1:21" x14ac:dyDescent="0.25">
      <c r="A9" s="79"/>
      <c r="B9" s="75"/>
      <c r="C9" s="75"/>
      <c r="D9" s="75"/>
      <c r="E9" s="7"/>
      <c r="F9" s="7"/>
      <c r="G9" s="7"/>
      <c r="H9" s="7"/>
      <c r="I9" s="7"/>
      <c r="J9" s="7"/>
      <c r="K9" s="7"/>
      <c r="L9" s="7"/>
      <c r="M9" s="7"/>
      <c r="N9" s="7"/>
      <c r="O9" s="7"/>
    </row>
    <row r="10" spans="1:21" x14ac:dyDescent="0.25">
      <c r="A10" s="79"/>
      <c r="B10" s="75"/>
      <c r="C10" s="75"/>
      <c r="D10" s="75"/>
      <c r="E10" s="7"/>
      <c r="F10" s="7"/>
      <c r="G10" s="7"/>
      <c r="H10" s="7"/>
      <c r="I10" s="7"/>
      <c r="J10" s="7"/>
      <c r="K10" s="7"/>
      <c r="L10" s="7"/>
      <c r="M10" s="7"/>
      <c r="N10" s="7"/>
      <c r="O10" s="7"/>
    </row>
    <row r="11" spans="1:21" ht="20.25" x14ac:dyDescent="0.25">
      <c r="A11" s="79"/>
      <c r="B11" s="79"/>
      <c r="C11" s="89"/>
      <c r="D11" s="89"/>
      <c r="E11" s="7"/>
      <c r="F11" s="7"/>
      <c r="G11" s="7"/>
      <c r="H11" s="7"/>
      <c r="I11" s="7"/>
      <c r="J11" s="7"/>
      <c r="K11" s="7"/>
      <c r="L11" s="7"/>
      <c r="M11" s="7"/>
      <c r="N11" s="7"/>
      <c r="O11" s="7"/>
    </row>
    <row r="12" spans="1:21" ht="20.25" x14ac:dyDescent="0.25">
      <c r="A12" s="79"/>
      <c r="B12" s="79"/>
      <c r="C12" s="89"/>
      <c r="D12" s="89"/>
      <c r="E12" s="7"/>
      <c r="F12" s="7"/>
      <c r="G12" s="7"/>
      <c r="H12" s="7"/>
      <c r="I12" s="7"/>
      <c r="J12" s="7"/>
      <c r="K12" s="7"/>
      <c r="L12" s="7"/>
      <c r="M12" s="7"/>
      <c r="N12" s="7"/>
      <c r="O12" s="7"/>
    </row>
    <row r="13" spans="1:21" ht="20.25" x14ac:dyDescent="0.25">
      <c r="A13" s="79"/>
      <c r="B13" s="79"/>
      <c r="C13" s="89"/>
      <c r="D13" s="89"/>
      <c r="E13" s="7"/>
      <c r="F13" s="7"/>
      <c r="G13" s="7"/>
      <c r="H13" s="7"/>
      <c r="I13" s="7"/>
      <c r="J13" s="7"/>
      <c r="K13" s="7"/>
      <c r="L13" s="7"/>
      <c r="M13" s="7"/>
      <c r="N13" s="7"/>
      <c r="O13" s="7"/>
    </row>
    <row r="14" spans="1:21" ht="20.25" x14ac:dyDescent="0.25">
      <c r="A14" s="79"/>
      <c r="B14" s="79"/>
      <c r="C14" s="89"/>
      <c r="D14" s="89"/>
      <c r="E14" s="7"/>
      <c r="F14" s="7"/>
      <c r="G14" s="7"/>
      <c r="H14" s="7"/>
      <c r="I14" s="7"/>
      <c r="J14" s="7"/>
      <c r="K14" s="7"/>
      <c r="L14" s="7"/>
      <c r="M14" s="7"/>
      <c r="N14" s="7"/>
      <c r="O14" s="7"/>
    </row>
    <row r="15" spans="1:21" ht="20.25" x14ac:dyDescent="0.25">
      <c r="A15" s="79"/>
      <c r="B15" s="79"/>
      <c r="C15" s="89"/>
      <c r="D15" s="89"/>
      <c r="E15" s="7"/>
      <c r="F15" s="7"/>
      <c r="G15" s="7"/>
      <c r="H15" s="7"/>
      <c r="I15" s="7"/>
      <c r="J15" s="7"/>
      <c r="K15" s="7"/>
      <c r="L15" s="7"/>
      <c r="M15" s="7"/>
      <c r="N15" s="7"/>
      <c r="O15" s="7"/>
    </row>
    <row r="16" spans="1:21" ht="20.25" x14ac:dyDescent="0.25">
      <c r="A16" s="79"/>
      <c r="B16" s="79"/>
      <c r="C16" s="89"/>
      <c r="D16" s="89"/>
      <c r="E16" s="7"/>
      <c r="F16" s="7"/>
      <c r="G16" s="7"/>
      <c r="H16" s="7"/>
      <c r="I16" s="7"/>
      <c r="J16" s="7"/>
      <c r="K16" s="7"/>
      <c r="L16" s="7"/>
      <c r="M16" s="7"/>
      <c r="N16" s="7"/>
      <c r="O16" s="7"/>
    </row>
    <row r="17" spans="1:15" ht="20.25" x14ac:dyDescent="0.25">
      <c r="A17" s="79"/>
      <c r="B17" s="79"/>
      <c r="C17" s="89"/>
      <c r="D17" s="89"/>
      <c r="E17" s="7"/>
      <c r="F17" s="7"/>
      <c r="G17" s="7"/>
      <c r="H17" s="7"/>
      <c r="I17" s="7"/>
      <c r="J17" s="7"/>
      <c r="K17" s="7"/>
      <c r="L17" s="7"/>
      <c r="M17" s="7"/>
      <c r="N17" s="7"/>
      <c r="O17" s="7"/>
    </row>
    <row r="18" spans="1:15" ht="20.25" x14ac:dyDescent="0.25">
      <c r="A18" s="79"/>
      <c r="B18" s="79"/>
      <c r="C18" s="89"/>
      <c r="D18" s="89"/>
      <c r="E18" s="7"/>
      <c r="F18" s="7"/>
      <c r="G18" s="7"/>
      <c r="H18" s="7"/>
      <c r="I18" s="7"/>
      <c r="J18" s="7"/>
      <c r="K18" s="7"/>
      <c r="L18" s="7"/>
      <c r="M18" s="7"/>
      <c r="N18" s="7"/>
      <c r="O18" s="7"/>
    </row>
    <row r="19" spans="1:15" ht="20.25" x14ac:dyDescent="0.25">
      <c r="A19" s="79"/>
      <c r="B19" s="79"/>
      <c r="C19" s="89"/>
      <c r="D19" s="89"/>
      <c r="E19" s="7"/>
      <c r="F19" s="7"/>
      <c r="G19" s="7"/>
      <c r="H19" s="7"/>
      <c r="I19" s="7"/>
      <c r="J19" s="7"/>
      <c r="K19" s="7"/>
      <c r="L19" s="7"/>
      <c r="M19" s="7"/>
      <c r="N19" s="7"/>
      <c r="O19" s="7"/>
    </row>
    <row r="20" spans="1:15" ht="20.25" x14ac:dyDescent="0.25">
      <c r="A20" s="79"/>
      <c r="B20" s="79"/>
      <c r="C20" s="89"/>
      <c r="D20" s="89"/>
      <c r="E20" s="7"/>
      <c r="F20" s="7"/>
      <c r="G20" s="7"/>
      <c r="H20" s="7"/>
      <c r="I20" s="7"/>
      <c r="J20" s="7"/>
      <c r="K20" s="7"/>
      <c r="L20" s="7"/>
      <c r="M20" s="7"/>
      <c r="N20" s="7"/>
      <c r="O20" s="7"/>
    </row>
    <row r="21" spans="1:15" ht="20.25" x14ac:dyDescent="0.25">
      <c r="A21" s="79"/>
      <c r="B21" s="79"/>
      <c r="C21" s="89"/>
      <c r="D21" s="89"/>
      <c r="E21" s="7"/>
      <c r="F21" s="7"/>
      <c r="G21" s="7"/>
      <c r="H21" s="7"/>
      <c r="I21" s="7"/>
      <c r="J21" s="7"/>
      <c r="K21" s="7"/>
      <c r="L21" s="7"/>
      <c r="M21" s="7"/>
      <c r="N21" s="7"/>
      <c r="O21" s="7"/>
    </row>
    <row r="22" spans="1:15" ht="20.25" x14ac:dyDescent="0.25">
      <c r="A22" s="79"/>
      <c r="B22" s="79"/>
      <c r="C22" s="89"/>
      <c r="D22" s="89"/>
      <c r="E22" s="7"/>
      <c r="F22" s="7"/>
      <c r="G22" s="7"/>
      <c r="H22" s="7"/>
      <c r="I22" s="7"/>
      <c r="J22" s="7"/>
      <c r="K22" s="7"/>
      <c r="L22" s="7"/>
      <c r="M22" s="7"/>
      <c r="N22" s="7"/>
      <c r="O22" s="7"/>
    </row>
    <row r="23" spans="1:15" ht="20.25" x14ac:dyDescent="0.25">
      <c r="A23" s="79"/>
      <c r="B23" s="79"/>
      <c r="C23" s="89"/>
      <c r="D23" s="89"/>
      <c r="E23" s="7"/>
      <c r="F23" s="7"/>
      <c r="G23" s="7"/>
      <c r="H23" s="7"/>
      <c r="I23" s="7"/>
      <c r="J23" s="7"/>
      <c r="K23" s="7"/>
      <c r="L23" s="7"/>
      <c r="M23" s="7"/>
      <c r="N23" s="7"/>
      <c r="O23" s="7"/>
    </row>
    <row r="24" spans="1:15" ht="20.25" x14ac:dyDescent="0.25">
      <c r="A24" s="79"/>
      <c r="B24" s="79"/>
      <c r="C24" s="89"/>
      <c r="D24" s="89"/>
      <c r="E24" s="7"/>
      <c r="F24" s="7"/>
      <c r="G24" s="7"/>
      <c r="H24" s="7"/>
      <c r="I24" s="7"/>
      <c r="J24" s="7"/>
      <c r="K24" s="7"/>
      <c r="L24" s="7"/>
      <c r="M24" s="7"/>
      <c r="N24" s="7"/>
      <c r="O24" s="7"/>
    </row>
    <row r="25" spans="1:15" ht="20.25" x14ac:dyDescent="0.25">
      <c r="A25" s="79"/>
      <c r="B25" s="79"/>
      <c r="C25" s="89"/>
      <c r="D25" s="89"/>
      <c r="E25" s="7"/>
      <c r="F25" s="7"/>
      <c r="G25" s="7"/>
      <c r="H25" s="7"/>
      <c r="I25" s="7"/>
      <c r="J25" s="7"/>
      <c r="K25" s="7"/>
      <c r="L25" s="7"/>
      <c r="M25" s="7"/>
      <c r="N25" s="7"/>
      <c r="O25" s="7"/>
    </row>
    <row r="26" spans="1:15" ht="20.25" x14ac:dyDescent="0.25">
      <c r="A26" s="79"/>
      <c r="B26" s="79"/>
      <c r="C26" s="89"/>
      <c r="D26" s="89"/>
      <c r="E26" s="7"/>
      <c r="F26" s="7"/>
      <c r="G26" s="7"/>
      <c r="H26" s="7"/>
      <c r="I26" s="7"/>
      <c r="J26" s="7"/>
      <c r="K26" s="7"/>
      <c r="L26" s="7"/>
      <c r="M26" s="7"/>
      <c r="N26" s="7"/>
      <c r="O26" s="7"/>
    </row>
    <row r="27" spans="1:15" ht="20.25" x14ac:dyDescent="0.25">
      <c r="A27" s="79"/>
      <c r="B27" s="79"/>
      <c r="C27" s="89"/>
      <c r="D27" s="89"/>
      <c r="E27" s="7"/>
      <c r="F27" s="7"/>
      <c r="G27" s="7"/>
      <c r="H27" s="7"/>
      <c r="I27" s="7"/>
      <c r="J27" s="7"/>
      <c r="K27" s="7"/>
      <c r="L27" s="7"/>
      <c r="M27" s="7"/>
      <c r="N27" s="7"/>
      <c r="O27" s="7"/>
    </row>
    <row r="28" spans="1:15" ht="20.25" x14ac:dyDescent="0.25">
      <c r="A28" s="79"/>
      <c r="B28" s="79"/>
      <c r="C28" s="89"/>
      <c r="D28" s="89"/>
      <c r="E28" s="7"/>
      <c r="F28" s="7"/>
      <c r="G28" s="7"/>
      <c r="H28" s="7"/>
      <c r="I28" s="7"/>
      <c r="J28" s="7"/>
      <c r="K28" s="7"/>
      <c r="L28" s="7"/>
      <c r="M28" s="7"/>
      <c r="N28" s="7"/>
      <c r="O28" s="7"/>
    </row>
    <row r="29" spans="1:15" ht="20.25" x14ac:dyDescent="0.25">
      <c r="A29" s="79"/>
      <c r="B29" s="79"/>
      <c r="C29" s="89"/>
      <c r="D29" s="89"/>
      <c r="E29" s="7"/>
      <c r="F29" s="7"/>
      <c r="G29" s="7"/>
      <c r="H29" s="7"/>
      <c r="I29" s="7"/>
      <c r="J29" s="7"/>
      <c r="K29" s="7"/>
      <c r="L29" s="7"/>
      <c r="M29" s="7"/>
      <c r="N29" s="7"/>
      <c r="O29" s="7"/>
    </row>
    <row r="30" spans="1:15" ht="20.25" x14ac:dyDescent="0.25">
      <c r="A30" s="79"/>
      <c r="B30" s="79"/>
      <c r="C30" s="89"/>
      <c r="D30" s="89"/>
      <c r="E30" s="7"/>
      <c r="F30" s="7"/>
      <c r="G30" s="7"/>
      <c r="H30" s="7"/>
      <c r="I30" s="7"/>
      <c r="J30" s="7"/>
      <c r="K30" s="7"/>
      <c r="L30" s="7"/>
      <c r="M30" s="7"/>
      <c r="N30" s="7"/>
      <c r="O30" s="7"/>
    </row>
    <row r="31" spans="1:15" ht="20.25" x14ac:dyDescent="0.25">
      <c r="A31" s="79"/>
      <c r="B31" s="79"/>
      <c r="C31" s="89"/>
      <c r="D31" s="89"/>
      <c r="E31" s="7"/>
      <c r="F31" s="7"/>
      <c r="G31" s="7"/>
      <c r="H31" s="7"/>
      <c r="I31" s="7"/>
      <c r="J31" s="7"/>
      <c r="K31" s="7"/>
      <c r="L31" s="7"/>
      <c r="M31" s="7"/>
      <c r="N31" s="7"/>
      <c r="O31" s="7"/>
    </row>
    <row r="32" spans="1:15" ht="20.25" x14ac:dyDescent="0.25">
      <c r="A32" s="79"/>
      <c r="B32" s="79"/>
      <c r="C32" s="89"/>
      <c r="D32" s="89"/>
      <c r="E32" s="7"/>
      <c r="F32" s="7"/>
      <c r="G32" s="7"/>
      <c r="H32" s="7"/>
      <c r="I32" s="7"/>
      <c r="J32" s="7"/>
      <c r="K32" s="7"/>
      <c r="L32" s="7"/>
      <c r="M32" s="7"/>
      <c r="N32" s="7"/>
      <c r="O32" s="7"/>
    </row>
    <row r="33" spans="1:15" ht="20.25" x14ac:dyDescent="0.25">
      <c r="A33" s="79"/>
      <c r="B33" s="79"/>
      <c r="C33" s="89"/>
      <c r="D33" s="89"/>
      <c r="E33" s="7"/>
      <c r="F33" s="7"/>
      <c r="G33" s="7"/>
      <c r="H33" s="7"/>
      <c r="I33" s="7"/>
      <c r="J33" s="7"/>
      <c r="K33" s="7"/>
      <c r="L33" s="7"/>
      <c r="M33" s="7"/>
      <c r="N33" s="7"/>
      <c r="O33" s="7"/>
    </row>
    <row r="34" spans="1:15" ht="20.25" x14ac:dyDescent="0.25">
      <c r="A34" s="79"/>
      <c r="B34" s="79"/>
      <c r="C34" s="89"/>
      <c r="D34" s="89"/>
      <c r="E34" s="7"/>
      <c r="F34" s="7"/>
      <c r="G34" s="7"/>
      <c r="H34" s="7"/>
      <c r="I34" s="7"/>
      <c r="J34" s="7"/>
      <c r="K34" s="7"/>
      <c r="L34" s="7"/>
      <c r="M34" s="7"/>
      <c r="N34" s="7"/>
      <c r="O34" s="7"/>
    </row>
    <row r="35" spans="1:15" ht="20.25" x14ac:dyDescent="0.25">
      <c r="A35" s="79"/>
      <c r="B35" s="79"/>
      <c r="C35" s="89"/>
      <c r="D35" s="89"/>
      <c r="E35" s="7"/>
      <c r="F35" s="7"/>
      <c r="G35" s="7"/>
      <c r="H35" s="7"/>
      <c r="I35" s="7"/>
      <c r="J35" s="7"/>
      <c r="K35" s="7"/>
      <c r="L35" s="7"/>
      <c r="M35" s="7"/>
      <c r="N35" s="7"/>
      <c r="O35" s="7"/>
    </row>
    <row r="36" spans="1:15" ht="20.25" x14ac:dyDescent="0.25">
      <c r="A36" s="79"/>
      <c r="B36" s="79"/>
      <c r="C36" s="89"/>
      <c r="D36" s="89"/>
      <c r="E36" s="7"/>
      <c r="F36" s="7"/>
      <c r="G36" s="7"/>
      <c r="H36" s="7"/>
      <c r="I36" s="7"/>
      <c r="J36" s="7"/>
      <c r="K36" s="7"/>
      <c r="L36" s="7"/>
      <c r="M36" s="7"/>
      <c r="N36" s="7"/>
      <c r="O36" s="7"/>
    </row>
    <row r="37" spans="1:15" ht="20.25" x14ac:dyDescent="0.25">
      <c r="A37" s="79"/>
      <c r="B37" s="79"/>
      <c r="C37" s="89"/>
      <c r="D37" s="89"/>
      <c r="E37" s="7"/>
      <c r="F37" s="7"/>
      <c r="G37" s="7"/>
      <c r="H37" s="7"/>
      <c r="I37" s="7"/>
      <c r="J37" s="7"/>
      <c r="K37" s="7"/>
      <c r="L37" s="7"/>
      <c r="M37" s="7"/>
      <c r="N37" s="7"/>
      <c r="O37" s="7"/>
    </row>
    <row r="38" spans="1:15" ht="20.25" x14ac:dyDescent="0.25">
      <c r="A38" s="79"/>
      <c r="B38" s="79"/>
      <c r="C38" s="89"/>
      <c r="D38" s="89"/>
      <c r="E38" s="7"/>
      <c r="F38" s="7"/>
      <c r="G38" s="7"/>
      <c r="H38" s="7"/>
      <c r="I38" s="7"/>
      <c r="J38" s="7"/>
      <c r="K38" s="7"/>
      <c r="L38" s="7"/>
      <c r="M38" s="7"/>
      <c r="N38" s="7"/>
      <c r="O38" s="7"/>
    </row>
    <row r="39" spans="1:15" ht="20.25" x14ac:dyDescent="0.25">
      <c r="A39" s="79"/>
      <c r="B39" s="79"/>
      <c r="C39" s="89"/>
      <c r="D39" s="89"/>
      <c r="E39" s="7"/>
      <c r="F39" s="7"/>
      <c r="G39" s="7"/>
      <c r="H39" s="7"/>
      <c r="I39" s="7"/>
      <c r="J39" s="7"/>
      <c r="K39" s="7"/>
      <c r="L39" s="7"/>
      <c r="M39" s="7"/>
      <c r="N39" s="7"/>
      <c r="O39" s="7"/>
    </row>
    <row r="40" spans="1:15" ht="20.25" x14ac:dyDescent="0.25">
      <c r="A40" s="79"/>
      <c r="B40" s="79"/>
      <c r="C40" s="89"/>
      <c r="D40" s="89"/>
      <c r="E40" s="7"/>
      <c r="F40" s="7"/>
      <c r="G40" s="7"/>
      <c r="H40" s="7"/>
      <c r="I40" s="7"/>
      <c r="J40" s="7"/>
      <c r="K40" s="7"/>
      <c r="L40" s="7"/>
      <c r="M40" s="7"/>
      <c r="N40" s="7"/>
      <c r="O40" s="7"/>
    </row>
    <row r="41" spans="1:15" ht="20.25" x14ac:dyDescent="0.25">
      <c r="A41" s="79"/>
      <c r="B41" s="90"/>
      <c r="C41" s="91"/>
      <c r="D41" s="91"/>
    </row>
    <row r="42" spans="1:15" ht="20.25" x14ac:dyDescent="0.25">
      <c r="A42" s="79"/>
      <c r="B42" s="90"/>
      <c r="C42" s="91"/>
      <c r="D42" s="91"/>
    </row>
    <row r="43" spans="1:15" ht="20.25" x14ac:dyDescent="0.25">
      <c r="A43" s="79"/>
      <c r="B43" s="90"/>
      <c r="C43" s="91"/>
      <c r="D43" s="91"/>
    </row>
    <row r="44" spans="1:15" ht="20.25" x14ac:dyDescent="0.25">
      <c r="A44" s="79"/>
      <c r="B44" s="90"/>
      <c r="C44" s="91"/>
      <c r="D44" s="91"/>
    </row>
    <row r="45" spans="1:15" ht="20.25" x14ac:dyDescent="0.25">
      <c r="A45" s="79"/>
      <c r="B45" s="90"/>
      <c r="C45" s="91"/>
      <c r="D45" s="91"/>
    </row>
    <row r="46" spans="1:15" ht="20.25" x14ac:dyDescent="0.25">
      <c r="A46" s="79"/>
      <c r="B46" s="90"/>
      <c r="C46" s="91"/>
      <c r="D46" s="91"/>
    </row>
    <row r="47" spans="1:15" ht="20.25" x14ac:dyDescent="0.25">
      <c r="A47" s="79"/>
      <c r="B47" s="90"/>
      <c r="C47" s="91"/>
      <c r="D47" s="91"/>
    </row>
    <row r="48" spans="1:15" ht="20.25" x14ac:dyDescent="0.25">
      <c r="A48" s="79"/>
      <c r="B48" s="90"/>
      <c r="C48" s="91"/>
      <c r="D48" s="91"/>
    </row>
    <row r="49" spans="1:4" ht="20.25" x14ac:dyDescent="0.25">
      <c r="A49" s="79"/>
      <c r="B49" s="90"/>
      <c r="C49" s="91"/>
      <c r="D49" s="91"/>
    </row>
    <row r="50" spans="1:4" ht="20.25" x14ac:dyDescent="0.25">
      <c r="A50" s="79"/>
      <c r="B50" s="90"/>
      <c r="C50" s="91"/>
      <c r="D50" s="91"/>
    </row>
    <row r="51" spans="1:4" ht="20.25" x14ac:dyDescent="0.25">
      <c r="A51" s="79"/>
      <c r="B51" s="90"/>
      <c r="C51" s="91"/>
      <c r="D51" s="91"/>
    </row>
    <row r="52" spans="1:4" ht="20.25" x14ac:dyDescent="0.25">
      <c r="A52" s="79"/>
      <c r="B52" s="90"/>
      <c r="C52" s="91"/>
      <c r="D52" s="91"/>
    </row>
    <row r="53" spans="1:4" ht="20.25" x14ac:dyDescent="0.25">
      <c r="A53" s="79"/>
      <c r="B53" s="90"/>
      <c r="C53" s="91"/>
      <c r="D53" s="91"/>
    </row>
    <row r="54" spans="1:4" ht="20.25" x14ac:dyDescent="0.25">
      <c r="A54" s="79"/>
      <c r="B54" s="90"/>
      <c r="C54" s="91"/>
      <c r="D54" s="91"/>
    </row>
    <row r="55" spans="1:4" ht="20.25" x14ac:dyDescent="0.25">
      <c r="A55" s="79"/>
      <c r="B55" s="90"/>
      <c r="C55" s="91"/>
      <c r="D55" s="91"/>
    </row>
    <row r="56" spans="1:4" ht="20.25" x14ac:dyDescent="0.25">
      <c r="A56" s="79"/>
      <c r="B56" s="90"/>
      <c r="C56" s="91"/>
      <c r="D56" s="91"/>
    </row>
    <row r="57" spans="1:4" ht="20.25" x14ac:dyDescent="0.25">
      <c r="A57" s="79"/>
      <c r="B57" s="90"/>
      <c r="C57" s="91"/>
      <c r="D57" s="91"/>
    </row>
    <row r="58" spans="1:4" ht="20.25" x14ac:dyDescent="0.25">
      <c r="A58" s="79"/>
      <c r="B58" s="90"/>
      <c r="C58" s="91"/>
      <c r="D58" s="91"/>
    </row>
    <row r="59" spans="1:4" ht="20.25" x14ac:dyDescent="0.25">
      <c r="A59" s="79"/>
      <c r="B59" s="90"/>
      <c r="C59" s="91"/>
      <c r="D59" s="91"/>
    </row>
    <row r="60" spans="1:4" ht="20.25" x14ac:dyDescent="0.25">
      <c r="A60" s="79"/>
      <c r="B60" s="90"/>
      <c r="C60" s="91"/>
      <c r="D60" s="91"/>
    </row>
    <row r="61" spans="1:4" ht="20.25" x14ac:dyDescent="0.25">
      <c r="A61" s="79"/>
      <c r="B61" s="90"/>
      <c r="C61" s="91"/>
      <c r="D61" s="91"/>
    </row>
    <row r="62" spans="1:4" ht="20.25" x14ac:dyDescent="0.25">
      <c r="A62" s="79"/>
      <c r="B62" s="90"/>
      <c r="C62" s="91"/>
      <c r="D62" s="91"/>
    </row>
    <row r="63" spans="1:4" ht="20.25" x14ac:dyDescent="0.25">
      <c r="A63" s="79"/>
      <c r="B63" s="90"/>
      <c r="C63" s="91"/>
      <c r="D63" s="91"/>
    </row>
    <row r="64" spans="1:4" ht="20.25" x14ac:dyDescent="0.25">
      <c r="A64" s="79"/>
      <c r="B64" s="90"/>
      <c r="C64" s="91"/>
      <c r="D64" s="91"/>
    </row>
    <row r="65" spans="1:4" ht="20.25" x14ac:dyDescent="0.25">
      <c r="A65" s="79"/>
      <c r="B65" s="90"/>
      <c r="C65" s="91"/>
      <c r="D65" s="91"/>
    </row>
    <row r="66" spans="1:4" ht="20.25" x14ac:dyDescent="0.25">
      <c r="A66" s="79"/>
      <c r="B66" s="90"/>
      <c r="C66" s="91"/>
      <c r="D66" s="91"/>
    </row>
    <row r="67" spans="1:4" ht="20.25" x14ac:dyDescent="0.25">
      <c r="A67" s="79"/>
      <c r="B67" s="90"/>
      <c r="C67" s="91"/>
      <c r="D67" s="91"/>
    </row>
    <row r="68" spans="1:4" ht="20.25" x14ac:dyDescent="0.25">
      <c r="A68" s="79"/>
      <c r="B68" s="90"/>
      <c r="C68" s="91"/>
      <c r="D68" s="91"/>
    </row>
    <row r="69" spans="1:4" ht="20.25" x14ac:dyDescent="0.25">
      <c r="A69" s="79"/>
      <c r="B69" s="90"/>
      <c r="C69" s="91"/>
      <c r="D69" s="91"/>
    </row>
    <row r="70" spans="1:4" ht="20.25" x14ac:dyDescent="0.25">
      <c r="A70" s="79"/>
      <c r="B70" s="90"/>
      <c r="C70" s="91"/>
      <c r="D70" s="91"/>
    </row>
    <row r="71" spans="1:4" ht="20.25" x14ac:dyDescent="0.25">
      <c r="A71" s="79"/>
      <c r="B71" s="90"/>
      <c r="C71" s="91"/>
      <c r="D71" s="91"/>
    </row>
    <row r="72" spans="1:4" ht="20.25" x14ac:dyDescent="0.25">
      <c r="A72" s="79"/>
      <c r="B72" s="90"/>
      <c r="C72" s="91"/>
      <c r="D72" s="91"/>
    </row>
    <row r="73" spans="1:4" ht="20.25" x14ac:dyDescent="0.25">
      <c r="A73" s="79"/>
      <c r="B73" s="90"/>
      <c r="C73" s="91"/>
      <c r="D73" s="91"/>
    </row>
    <row r="74" spans="1:4" ht="20.25" x14ac:dyDescent="0.25">
      <c r="A74" s="79"/>
      <c r="B74" s="90"/>
      <c r="C74" s="91"/>
      <c r="D74" s="91"/>
    </row>
    <row r="75" spans="1:4" ht="20.25" x14ac:dyDescent="0.25">
      <c r="A75" s="79"/>
      <c r="B75" s="90"/>
      <c r="C75" s="91"/>
      <c r="D75" s="91"/>
    </row>
    <row r="76" spans="1:4" ht="20.25" x14ac:dyDescent="0.25">
      <c r="A76" s="79"/>
      <c r="B76" s="90"/>
      <c r="C76" s="91"/>
      <c r="D76" s="91"/>
    </row>
    <row r="77" spans="1:4" ht="20.25" x14ac:dyDescent="0.25">
      <c r="A77" s="79"/>
      <c r="B77" s="90"/>
      <c r="C77" s="91"/>
      <c r="D77" s="91"/>
    </row>
    <row r="78" spans="1:4" ht="20.25" x14ac:dyDescent="0.25">
      <c r="A78" s="79"/>
      <c r="B78" s="90"/>
      <c r="C78" s="91"/>
      <c r="D78" s="91"/>
    </row>
    <row r="79" spans="1:4" ht="20.25" x14ac:dyDescent="0.25">
      <c r="A79" s="79"/>
      <c r="B79" s="90"/>
      <c r="C79" s="91"/>
      <c r="D79" s="91"/>
    </row>
    <row r="80" spans="1:4" ht="20.25" x14ac:dyDescent="0.25">
      <c r="A80" s="79"/>
      <c r="B80" s="90"/>
      <c r="C80" s="91"/>
      <c r="D80" s="91"/>
    </row>
    <row r="81" spans="1:4" ht="20.25" x14ac:dyDescent="0.25">
      <c r="A81" s="79"/>
      <c r="B81" s="90"/>
      <c r="C81" s="91"/>
      <c r="D81" s="91"/>
    </row>
    <row r="82" spans="1:4" ht="20.25" x14ac:dyDescent="0.25">
      <c r="A82" s="79"/>
      <c r="B82" s="90"/>
      <c r="C82" s="91"/>
      <c r="D82" s="91"/>
    </row>
    <row r="83" spans="1:4" ht="20.25" x14ac:dyDescent="0.25">
      <c r="A83" s="79"/>
      <c r="B83" s="90"/>
      <c r="C83" s="91"/>
      <c r="D83" s="91"/>
    </row>
    <row r="84" spans="1:4" ht="20.25" x14ac:dyDescent="0.25">
      <c r="A84" s="79"/>
      <c r="B84" s="90"/>
      <c r="C84" s="91"/>
      <c r="D84" s="91"/>
    </row>
    <row r="85" spans="1:4" ht="20.25" x14ac:dyDescent="0.25">
      <c r="A85" s="79"/>
      <c r="B85" s="90"/>
      <c r="C85" s="91"/>
      <c r="D85" s="91"/>
    </row>
    <row r="86" spans="1:4" ht="20.25" x14ac:dyDescent="0.25">
      <c r="A86" s="79"/>
      <c r="B86" s="90"/>
      <c r="C86" s="91"/>
      <c r="D86" s="91"/>
    </row>
    <row r="87" spans="1:4" ht="20.25" x14ac:dyDescent="0.25">
      <c r="A87" s="79"/>
      <c r="B87" s="90"/>
      <c r="C87" s="91"/>
      <c r="D87" s="91"/>
    </row>
    <row r="88" spans="1:4" ht="20.25" x14ac:dyDescent="0.25">
      <c r="A88" s="79"/>
      <c r="B88" s="90"/>
      <c r="C88" s="91"/>
      <c r="D88" s="91"/>
    </row>
    <row r="89" spans="1:4" ht="20.25" x14ac:dyDescent="0.25">
      <c r="A89" s="79"/>
      <c r="B89" s="90"/>
      <c r="C89" s="91"/>
      <c r="D89" s="91"/>
    </row>
    <row r="90" spans="1:4" ht="20.25" x14ac:dyDescent="0.25">
      <c r="A90" s="79"/>
      <c r="B90" s="90"/>
      <c r="C90" s="91"/>
      <c r="D90" s="91"/>
    </row>
    <row r="91" spans="1:4" ht="20.25" x14ac:dyDescent="0.25">
      <c r="A91" s="79"/>
      <c r="B91" s="90"/>
      <c r="C91" s="91"/>
      <c r="D91" s="91"/>
    </row>
    <row r="92" spans="1:4" ht="20.25" x14ac:dyDescent="0.25">
      <c r="A92" s="79"/>
      <c r="B92" s="90"/>
      <c r="C92" s="91"/>
      <c r="D92" s="91"/>
    </row>
    <row r="93" spans="1:4" ht="20.25" x14ac:dyDescent="0.25">
      <c r="A93" s="79"/>
      <c r="B93" s="90"/>
      <c r="C93" s="91"/>
      <c r="D93" s="91"/>
    </row>
    <row r="94" spans="1:4" ht="20.25" x14ac:dyDescent="0.25">
      <c r="A94" s="79"/>
      <c r="B94" s="90"/>
      <c r="C94" s="91"/>
      <c r="D94" s="91"/>
    </row>
    <row r="95" spans="1:4" ht="20.25" x14ac:dyDescent="0.25">
      <c r="A95" s="79"/>
      <c r="B95" s="90"/>
      <c r="C95" s="91"/>
      <c r="D95" s="91"/>
    </row>
    <row r="96" spans="1:4" ht="20.25" x14ac:dyDescent="0.25">
      <c r="A96" s="79"/>
      <c r="B96" s="90"/>
      <c r="C96" s="91"/>
      <c r="D96" s="91"/>
    </row>
    <row r="97" spans="1:4" ht="20.25" x14ac:dyDescent="0.25">
      <c r="A97" s="79"/>
      <c r="B97" s="90"/>
      <c r="C97" s="91"/>
      <c r="D97" s="91"/>
    </row>
    <row r="98" spans="1:4" ht="20.25" x14ac:dyDescent="0.25">
      <c r="A98" s="79"/>
      <c r="B98" s="90"/>
      <c r="C98" s="91"/>
      <c r="D98" s="91"/>
    </row>
    <row r="99" spans="1:4" ht="20.25" x14ac:dyDescent="0.25">
      <c r="A99" s="79"/>
      <c r="B99" s="90"/>
      <c r="C99" s="91"/>
      <c r="D99" s="91"/>
    </row>
    <row r="100" spans="1:4" ht="20.25" x14ac:dyDescent="0.25">
      <c r="A100" s="79"/>
      <c r="B100" s="90"/>
      <c r="C100" s="91"/>
      <c r="D100" s="91"/>
    </row>
    <row r="101" spans="1:4" ht="20.25" x14ac:dyDescent="0.25">
      <c r="A101" s="79"/>
      <c r="B101" s="90"/>
      <c r="C101" s="91"/>
      <c r="D101" s="91"/>
    </row>
    <row r="102" spans="1:4" ht="20.25" x14ac:dyDescent="0.25">
      <c r="A102" s="79"/>
      <c r="B102" s="90"/>
      <c r="C102" s="91"/>
      <c r="D102" s="91"/>
    </row>
    <row r="103" spans="1:4" ht="20.25" x14ac:dyDescent="0.25">
      <c r="A103" s="79"/>
      <c r="B103" s="90"/>
      <c r="C103" s="91"/>
      <c r="D103" s="91"/>
    </row>
    <row r="104" spans="1:4" ht="20.25" x14ac:dyDescent="0.25">
      <c r="A104" s="79"/>
      <c r="B104" s="90"/>
      <c r="C104" s="91"/>
      <c r="D104" s="91"/>
    </row>
    <row r="105" spans="1:4" ht="20.25" x14ac:dyDescent="0.25">
      <c r="A105" s="79"/>
      <c r="B105" s="90"/>
      <c r="C105" s="91"/>
      <c r="D105" s="91"/>
    </row>
    <row r="106" spans="1:4" ht="20.25" x14ac:dyDescent="0.25">
      <c r="A106" s="79"/>
      <c r="B106" s="90"/>
      <c r="C106" s="91"/>
      <c r="D106" s="91"/>
    </row>
    <row r="107" spans="1:4" ht="20.25" x14ac:dyDescent="0.25">
      <c r="A107" s="79"/>
      <c r="B107" s="90"/>
      <c r="C107" s="91"/>
      <c r="D107" s="91"/>
    </row>
    <row r="108" spans="1:4" ht="20.25" x14ac:dyDescent="0.25">
      <c r="A108" s="79"/>
      <c r="B108" s="90"/>
      <c r="C108" s="91"/>
      <c r="D108" s="91"/>
    </row>
    <row r="109" spans="1:4" ht="20.25" x14ac:dyDescent="0.25">
      <c r="A109" s="79"/>
      <c r="B109" s="90"/>
      <c r="C109" s="91"/>
      <c r="D109" s="91"/>
    </row>
    <row r="110" spans="1:4" ht="20.25" x14ac:dyDescent="0.25">
      <c r="A110" s="79"/>
      <c r="B110" s="90"/>
      <c r="C110" s="91"/>
      <c r="D110" s="91"/>
    </row>
    <row r="111" spans="1:4" ht="20.25" x14ac:dyDescent="0.25">
      <c r="A111" s="79"/>
      <c r="B111" s="90"/>
      <c r="C111" s="91"/>
      <c r="D111" s="91"/>
    </row>
    <row r="112" spans="1:4" ht="20.25" x14ac:dyDescent="0.25">
      <c r="A112" s="79"/>
      <c r="B112" s="90"/>
      <c r="C112" s="91"/>
      <c r="D112" s="91"/>
    </row>
    <row r="113" spans="1:4" ht="20.25" x14ac:dyDescent="0.25">
      <c r="A113" s="79"/>
      <c r="B113" s="90"/>
      <c r="C113" s="91"/>
      <c r="D113" s="91"/>
    </row>
    <row r="114" spans="1:4" ht="20.25" x14ac:dyDescent="0.25">
      <c r="A114" s="79"/>
      <c r="B114" s="90"/>
      <c r="C114" s="91"/>
      <c r="D114" s="91"/>
    </row>
    <row r="115" spans="1:4" ht="20.25" x14ac:dyDescent="0.25">
      <c r="A115" s="79"/>
      <c r="B115" s="90"/>
      <c r="C115" s="91"/>
      <c r="D115" s="91"/>
    </row>
    <row r="116" spans="1:4" ht="20.25" x14ac:dyDescent="0.25">
      <c r="A116" s="79"/>
      <c r="B116" s="90"/>
      <c r="C116" s="91"/>
      <c r="D116" s="91"/>
    </row>
    <row r="117" spans="1:4" ht="20.25" x14ac:dyDescent="0.25">
      <c r="A117" s="79"/>
      <c r="B117" s="90"/>
      <c r="C117" s="91"/>
      <c r="D117" s="91"/>
    </row>
    <row r="118" spans="1:4" ht="20.25" x14ac:dyDescent="0.25">
      <c r="A118" s="79"/>
      <c r="B118" s="90"/>
      <c r="C118" s="91"/>
      <c r="D118" s="91"/>
    </row>
    <row r="119" spans="1:4" ht="20.25" x14ac:dyDescent="0.25">
      <c r="A119" s="79"/>
      <c r="B119" s="90"/>
      <c r="C119" s="91"/>
      <c r="D119" s="91"/>
    </row>
    <row r="120" spans="1:4" ht="20.25" x14ac:dyDescent="0.25">
      <c r="A120" s="79"/>
      <c r="B120" s="90"/>
      <c r="C120" s="91"/>
      <c r="D120" s="91"/>
    </row>
    <row r="121" spans="1:4" ht="20.25" x14ac:dyDescent="0.25">
      <c r="A121" s="79"/>
      <c r="B121" s="90"/>
      <c r="C121" s="91"/>
      <c r="D121" s="91"/>
    </row>
    <row r="122" spans="1:4" ht="20.25" x14ac:dyDescent="0.25">
      <c r="A122" s="79"/>
      <c r="B122" s="90"/>
      <c r="C122" s="91"/>
      <c r="D122" s="91"/>
    </row>
    <row r="123" spans="1:4" ht="20.25" x14ac:dyDescent="0.25">
      <c r="A123" s="79"/>
      <c r="B123" s="90"/>
      <c r="C123" s="91"/>
      <c r="D123" s="91"/>
    </row>
    <row r="124" spans="1:4" ht="20.25" x14ac:dyDescent="0.25">
      <c r="A124" s="79"/>
      <c r="B124" s="90"/>
      <c r="C124" s="91"/>
      <c r="D124" s="91"/>
    </row>
    <row r="125" spans="1:4" ht="20.25" x14ac:dyDescent="0.25">
      <c r="A125" s="79"/>
      <c r="B125" s="90"/>
      <c r="C125" s="91"/>
      <c r="D125" s="91"/>
    </row>
    <row r="126" spans="1:4" ht="20.25" x14ac:dyDescent="0.25">
      <c r="A126" s="79"/>
      <c r="B126" s="90"/>
      <c r="C126" s="91"/>
      <c r="D126" s="91"/>
    </row>
    <row r="127" spans="1:4" ht="20.25" x14ac:dyDescent="0.25">
      <c r="A127" s="79"/>
      <c r="B127" s="90"/>
      <c r="C127" s="91"/>
      <c r="D127" s="91"/>
    </row>
    <row r="128" spans="1:4" ht="20.25" x14ac:dyDescent="0.25">
      <c r="A128" s="79"/>
      <c r="B128" s="90"/>
      <c r="C128" s="91"/>
      <c r="D128" s="91"/>
    </row>
    <row r="129" spans="1:4" ht="20.25" x14ac:dyDescent="0.25">
      <c r="A129" s="79"/>
      <c r="B129" s="90"/>
      <c r="C129" s="91"/>
      <c r="D129" s="91"/>
    </row>
    <row r="130" spans="1:4" ht="20.25" x14ac:dyDescent="0.25">
      <c r="A130" s="79"/>
      <c r="B130" s="90"/>
      <c r="C130" s="91"/>
      <c r="D130" s="91"/>
    </row>
    <row r="131" spans="1:4" ht="20.25" x14ac:dyDescent="0.25">
      <c r="A131" s="79"/>
      <c r="B131" s="90"/>
      <c r="C131" s="91"/>
      <c r="D131" s="91"/>
    </row>
    <row r="132" spans="1:4" ht="20.25" x14ac:dyDescent="0.25">
      <c r="A132" s="79"/>
      <c r="B132" s="90"/>
      <c r="C132" s="91"/>
      <c r="D132" s="91"/>
    </row>
    <row r="133" spans="1:4" ht="20.25" x14ac:dyDescent="0.25">
      <c r="A133" s="79"/>
      <c r="B133" s="90"/>
      <c r="C133" s="91"/>
      <c r="D133" s="91"/>
    </row>
    <row r="134" spans="1:4" ht="20.25" x14ac:dyDescent="0.25">
      <c r="A134" s="79"/>
      <c r="B134" s="90"/>
      <c r="C134" s="91"/>
      <c r="D134" s="91"/>
    </row>
    <row r="135" spans="1:4" ht="20.25" x14ac:dyDescent="0.25">
      <c r="A135" s="79"/>
      <c r="B135" s="90"/>
      <c r="C135" s="91"/>
      <c r="D135" s="91"/>
    </row>
    <row r="136" spans="1:4" ht="20.25" x14ac:dyDescent="0.25">
      <c r="A136" s="79"/>
      <c r="B136" s="90"/>
      <c r="C136" s="91"/>
      <c r="D136" s="91"/>
    </row>
    <row r="137" spans="1:4" ht="20.25" x14ac:dyDescent="0.25">
      <c r="A137" s="79"/>
      <c r="B137" s="90"/>
      <c r="C137" s="91"/>
      <c r="D137" s="91"/>
    </row>
    <row r="138" spans="1:4" ht="20.25" x14ac:dyDescent="0.25">
      <c r="A138" s="79"/>
      <c r="B138" s="90"/>
      <c r="C138" s="91"/>
      <c r="D138" s="91"/>
    </row>
    <row r="139" spans="1:4" ht="20.25" x14ac:dyDescent="0.25">
      <c r="A139" s="79"/>
      <c r="B139" s="90"/>
      <c r="C139" s="91"/>
      <c r="D139" s="91"/>
    </row>
    <row r="140" spans="1:4" ht="20.25" x14ac:dyDescent="0.25">
      <c r="A140" s="79"/>
      <c r="B140" s="90"/>
      <c r="C140" s="91"/>
      <c r="D140" s="91"/>
    </row>
    <row r="141" spans="1:4" ht="20.25" x14ac:dyDescent="0.25">
      <c r="A141" s="79"/>
      <c r="B141" s="90"/>
      <c r="C141" s="91"/>
      <c r="D141" s="91"/>
    </row>
    <row r="142" spans="1:4" ht="20.25" x14ac:dyDescent="0.25">
      <c r="A142" s="79"/>
      <c r="B142" s="90"/>
      <c r="C142" s="91"/>
      <c r="D142" s="91"/>
    </row>
    <row r="143" spans="1:4" ht="20.25" x14ac:dyDescent="0.25">
      <c r="A143" s="79"/>
      <c r="B143" s="90"/>
      <c r="C143" s="91"/>
      <c r="D143" s="91"/>
    </row>
    <row r="144" spans="1:4" ht="20.25" x14ac:dyDescent="0.25">
      <c r="A144" s="79"/>
      <c r="B144" s="90"/>
      <c r="C144" s="91"/>
      <c r="D144" s="91"/>
    </row>
    <row r="145" spans="1:4" ht="20.25" x14ac:dyDescent="0.25">
      <c r="A145" s="79"/>
      <c r="B145" s="90"/>
      <c r="C145" s="91"/>
      <c r="D145" s="91"/>
    </row>
    <row r="146" spans="1:4" ht="20.25" x14ac:dyDescent="0.25">
      <c r="A146" s="79"/>
      <c r="B146" s="90"/>
      <c r="C146" s="91"/>
      <c r="D146" s="91"/>
    </row>
    <row r="147" spans="1:4" ht="20.25" x14ac:dyDescent="0.25">
      <c r="A147" s="79"/>
      <c r="B147" s="90"/>
      <c r="C147" s="91"/>
      <c r="D147" s="91"/>
    </row>
    <row r="148" spans="1:4" ht="20.25" x14ac:dyDescent="0.25">
      <c r="A148" s="79"/>
      <c r="B148" s="90"/>
      <c r="C148" s="91"/>
      <c r="D148" s="91"/>
    </row>
    <row r="149" spans="1:4" ht="20.25" x14ac:dyDescent="0.25">
      <c r="A149" s="79"/>
      <c r="B149" s="90"/>
      <c r="C149" s="91"/>
      <c r="D149" s="91"/>
    </row>
    <row r="150" spans="1:4" ht="20.25" x14ac:dyDescent="0.25">
      <c r="A150" s="79"/>
      <c r="B150" s="90"/>
      <c r="C150" s="91"/>
      <c r="D150" s="91"/>
    </row>
    <row r="151" spans="1:4" ht="20.25" x14ac:dyDescent="0.25">
      <c r="A151" s="79"/>
      <c r="B151" s="90"/>
      <c r="C151" s="91"/>
      <c r="D151" s="91"/>
    </row>
    <row r="152" spans="1:4" ht="20.25" x14ac:dyDescent="0.25">
      <c r="A152" s="79"/>
      <c r="B152" s="90"/>
      <c r="C152" s="91"/>
      <c r="D152" s="91"/>
    </row>
    <row r="153" spans="1:4" ht="20.25" x14ac:dyDescent="0.25">
      <c r="A153" s="79"/>
      <c r="B153" s="90"/>
      <c r="C153" s="91"/>
      <c r="D153" s="91"/>
    </row>
    <row r="154" spans="1:4" ht="20.25" x14ac:dyDescent="0.25">
      <c r="A154" s="79"/>
      <c r="B154" s="90"/>
      <c r="C154" s="91"/>
      <c r="D154" s="91"/>
    </row>
    <row r="155" spans="1:4" ht="20.25" x14ac:dyDescent="0.25">
      <c r="A155" s="79"/>
      <c r="B155" s="90"/>
      <c r="C155" s="91"/>
      <c r="D155" s="91"/>
    </row>
    <row r="156" spans="1:4" ht="20.25" x14ac:dyDescent="0.25">
      <c r="A156" s="79"/>
      <c r="B156" s="90"/>
      <c r="C156" s="91"/>
      <c r="D156" s="91"/>
    </row>
    <row r="157" spans="1:4" ht="20.25" x14ac:dyDescent="0.25">
      <c r="A157" s="79"/>
      <c r="B157" s="90"/>
      <c r="C157" s="91"/>
      <c r="D157" s="91"/>
    </row>
    <row r="158" spans="1:4" ht="20.25" x14ac:dyDescent="0.25">
      <c r="A158" s="79"/>
      <c r="B158" s="90"/>
      <c r="C158" s="91"/>
      <c r="D158" s="91"/>
    </row>
    <row r="159" spans="1:4" ht="20.25" x14ac:dyDescent="0.25">
      <c r="A159" s="79"/>
      <c r="B159" s="90"/>
      <c r="C159" s="91"/>
      <c r="D159" s="91"/>
    </row>
    <row r="160" spans="1:4" ht="20.25" x14ac:dyDescent="0.25">
      <c r="A160" s="79"/>
      <c r="B160" s="90"/>
      <c r="C160" s="91"/>
      <c r="D160" s="91"/>
    </row>
    <row r="161" spans="1:4" ht="20.25" x14ac:dyDescent="0.25">
      <c r="A161" s="79"/>
      <c r="B161" s="90"/>
      <c r="C161" s="91"/>
      <c r="D161" s="91"/>
    </row>
    <row r="162" spans="1:4" ht="20.25" x14ac:dyDescent="0.25">
      <c r="A162" s="79"/>
      <c r="B162" s="90"/>
      <c r="C162" s="91"/>
      <c r="D162" s="91"/>
    </row>
    <row r="163" spans="1:4" ht="20.25" x14ac:dyDescent="0.25">
      <c r="A163" s="79"/>
      <c r="B163" s="90"/>
      <c r="C163" s="91"/>
      <c r="D163" s="91"/>
    </row>
    <row r="164" spans="1:4" ht="20.25" x14ac:dyDescent="0.25">
      <c r="A164" s="79"/>
      <c r="B164" s="90"/>
      <c r="C164" s="91"/>
      <c r="D164" s="91"/>
    </row>
    <row r="165" spans="1:4" ht="20.25" x14ac:dyDescent="0.25">
      <c r="A165" s="79"/>
      <c r="B165" s="90"/>
      <c r="C165" s="91"/>
      <c r="D165" s="91"/>
    </row>
    <row r="166" spans="1:4" ht="20.25" x14ac:dyDescent="0.25">
      <c r="A166" s="79"/>
      <c r="B166" s="90"/>
      <c r="C166" s="91"/>
      <c r="D166" s="91"/>
    </row>
    <row r="167" spans="1:4" ht="20.25" x14ac:dyDescent="0.25">
      <c r="A167" s="79"/>
      <c r="B167" s="90"/>
      <c r="C167" s="91"/>
      <c r="D167" s="91"/>
    </row>
    <row r="168" spans="1:4" ht="20.25" x14ac:dyDescent="0.25">
      <c r="A168" s="79"/>
      <c r="B168" s="90"/>
      <c r="C168" s="91"/>
      <c r="D168" s="91"/>
    </row>
    <row r="169" spans="1:4" ht="20.25" x14ac:dyDescent="0.25">
      <c r="A169" s="79"/>
      <c r="B169" s="90"/>
      <c r="C169" s="91"/>
      <c r="D169" s="91"/>
    </row>
    <row r="170" spans="1:4" ht="20.25" x14ac:dyDescent="0.25">
      <c r="A170" s="79"/>
      <c r="B170" s="90"/>
      <c r="C170" s="91"/>
      <c r="D170" s="91"/>
    </row>
    <row r="171" spans="1:4" ht="20.25" x14ac:dyDescent="0.25">
      <c r="A171" s="79"/>
      <c r="B171" s="90"/>
      <c r="C171" s="91"/>
      <c r="D171" s="91"/>
    </row>
    <row r="172" spans="1:4" ht="20.25" x14ac:dyDescent="0.25">
      <c r="A172" s="79"/>
      <c r="B172" s="90"/>
      <c r="C172" s="91"/>
      <c r="D172" s="91"/>
    </row>
    <row r="173" spans="1:4" ht="20.25" x14ac:dyDescent="0.25">
      <c r="A173" s="79"/>
      <c r="B173" s="90"/>
      <c r="C173" s="91"/>
      <c r="D173" s="91"/>
    </row>
    <row r="174" spans="1:4" ht="20.25" x14ac:dyDescent="0.25">
      <c r="A174" s="79"/>
      <c r="B174" s="90"/>
      <c r="C174" s="91"/>
      <c r="D174" s="91"/>
    </row>
    <row r="175" spans="1:4" ht="20.25" x14ac:dyDescent="0.25">
      <c r="A175" s="79"/>
      <c r="B175" s="90"/>
      <c r="C175" s="91"/>
      <c r="D175" s="91"/>
    </row>
    <row r="176" spans="1:4" ht="20.25" x14ac:dyDescent="0.25">
      <c r="A176" s="79"/>
      <c r="B176" s="90"/>
      <c r="C176" s="91"/>
      <c r="D176" s="91"/>
    </row>
    <row r="177" spans="1:4" ht="20.25" x14ac:dyDescent="0.25">
      <c r="A177" s="79"/>
      <c r="B177" s="90"/>
      <c r="C177" s="91"/>
      <c r="D177" s="91"/>
    </row>
    <row r="178" spans="1:4" ht="20.25" x14ac:dyDescent="0.25">
      <c r="A178" s="79"/>
      <c r="B178" s="90"/>
      <c r="C178" s="91"/>
      <c r="D178" s="91"/>
    </row>
    <row r="179" spans="1:4" ht="20.25" x14ac:dyDescent="0.25">
      <c r="A179" s="79"/>
      <c r="B179" s="90"/>
      <c r="C179" s="91"/>
      <c r="D179" s="91"/>
    </row>
    <row r="180" spans="1:4" ht="20.25" x14ac:dyDescent="0.25">
      <c r="A180" s="79"/>
      <c r="B180" s="90"/>
      <c r="C180" s="91"/>
      <c r="D180" s="91"/>
    </row>
    <row r="181" spans="1:4" ht="20.25" x14ac:dyDescent="0.25">
      <c r="A181" s="79"/>
      <c r="B181" s="90"/>
      <c r="C181" s="91"/>
      <c r="D181" s="91"/>
    </row>
    <row r="182" spans="1:4" ht="20.25" x14ac:dyDescent="0.25">
      <c r="A182" s="79"/>
      <c r="B182" s="90"/>
      <c r="C182" s="91"/>
      <c r="D182" s="91"/>
    </row>
    <row r="183" spans="1:4" ht="20.25" x14ac:dyDescent="0.25">
      <c r="A183" s="79"/>
      <c r="B183" s="90"/>
      <c r="C183" s="91"/>
      <c r="D183" s="91"/>
    </row>
    <row r="184" spans="1:4" ht="20.25" x14ac:dyDescent="0.25">
      <c r="A184" s="79"/>
      <c r="B184" s="90"/>
      <c r="C184" s="91"/>
      <c r="D184" s="91"/>
    </row>
    <row r="185" spans="1:4" ht="20.25" x14ac:dyDescent="0.25">
      <c r="A185" s="79"/>
      <c r="B185" s="90"/>
      <c r="C185" s="91"/>
      <c r="D185" s="91"/>
    </row>
    <row r="186" spans="1:4" ht="20.25" x14ac:dyDescent="0.25">
      <c r="A186" s="79"/>
      <c r="B186" s="90"/>
      <c r="C186" s="91"/>
      <c r="D186" s="91"/>
    </row>
    <row r="187" spans="1:4" ht="20.25" x14ac:dyDescent="0.25">
      <c r="A187" s="79"/>
      <c r="B187" s="90"/>
      <c r="C187" s="91"/>
      <c r="D187" s="91"/>
    </row>
    <row r="188" spans="1:4" ht="20.25" x14ac:dyDescent="0.25">
      <c r="A188" s="79"/>
      <c r="B188" s="90"/>
      <c r="C188" s="91"/>
      <c r="D188" s="91"/>
    </row>
    <row r="189" spans="1:4" ht="20.25" x14ac:dyDescent="0.25">
      <c r="A189" s="79"/>
      <c r="B189" s="90"/>
      <c r="C189" s="91"/>
      <c r="D189" s="91"/>
    </row>
    <row r="190" spans="1:4" ht="20.25" x14ac:dyDescent="0.25">
      <c r="A190" s="79"/>
      <c r="B190" s="90"/>
      <c r="C190" s="91"/>
      <c r="D190" s="91"/>
    </row>
    <row r="191" spans="1:4" ht="20.25" x14ac:dyDescent="0.25">
      <c r="A191" s="79"/>
      <c r="B191" s="90"/>
      <c r="C191" s="91"/>
      <c r="D191" s="91"/>
    </row>
    <row r="192" spans="1:4" ht="20.25" x14ac:dyDescent="0.25">
      <c r="A192" s="79"/>
      <c r="B192" s="90"/>
      <c r="C192" s="91"/>
      <c r="D192" s="91"/>
    </row>
    <row r="193" spans="1:8" ht="20.25" x14ac:dyDescent="0.25">
      <c r="A193" s="79"/>
      <c r="B193" s="90"/>
      <c r="C193" s="91"/>
      <c r="D193" s="91"/>
    </row>
    <row r="194" spans="1:8" ht="20.25" x14ac:dyDescent="0.25">
      <c r="A194" s="79"/>
      <c r="B194" s="90"/>
      <c r="C194" s="91"/>
      <c r="D194" s="91"/>
    </row>
    <row r="195" spans="1:8" ht="20.25" x14ac:dyDescent="0.25">
      <c r="A195" s="79"/>
      <c r="B195" s="90"/>
      <c r="C195" s="91"/>
      <c r="D195" s="91"/>
    </row>
    <row r="196" spans="1:8" ht="20.25" x14ac:dyDescent="0.25">
      <c r="A196" s="79"/>
      <c r="B196" s="90"/>
      <c r="C196" s="91"/>
      <c r="D196" s="91"/>
    </row>
    <row r="197" spans="1:8" x14ac:dyDescent="0.25">
      <c r="A197" s="7"/>
      <c r="B197" s="90"/>
      <c r="C197" s="90"/>
      <c r="D197" s="90"/>
    </row>
    <row r="198" spans="1:8" ht="20.25" x14ac:dyDescent="0.25">
      <c r="A198" s="7"/>
      <c r="B198" s="92" t="s">
        <v>174</v>
      </c>
      <c r="C198" s="92" t="s">
        <v>175</v>
      </c>
      <c r="D198" s="97" t="s">
        <v>174</v>
      </c>
      <c r="E198" s="97" t="s">
        <v>175</v>
      </c>
    </row>
    <row r="199" spans="1:8" ht="21" x14ac:dyDescent="0.35">
      <c r="A199" s="7"/>
      <c r="B199" s="93" t="s">
        <v>176</v>
      </c>
      <c r="C199" s="93" t="s">
        <v>177</v>
      </c>
      <c r="D199" t="s">
        <v>176</v>
      </c>
      <c r="F199" t="str">
        <f>IF(NOT(ISBLANK(D199)),D199,IF(NOT(ISBLANK(E199)),"     "&amp;E199,FALSE))</f>
        <v>Afectación Económica o presupuestal</v>
      </c>
      <c r="G199" t="s">
        <v>176</v>
      </c>
      <c r="H199" t="str">
        <f ca="1">IF(NOT(ISERROR(MATCH(G199,_xlfn.ANCHORARRAY(B210),0))),F212&amp;"Por favor no seleccionar los criterios de impacto",G199)</f>
        <v>Afectación Económica o presupuestal</v>
      </c>
    </row>
    <row r="200" spans="1:8" ht="21" x14ac:dyDescent="0.35">
      <c r="A200" s="7"/>
      <c r="B200" s="93" t="s">
        <v>176</v>
      </c>
      <c r="C200" s="93" t="s">
        <v>165</v>
      </c>
      <c r="E200" t="s">
        <v>177</v>
      </c>
      <c r="F200" t="str">
        <f t="shared" ref="F200:F210" si="0">IF(NOT(ISBLANK(D200)),D200,IF(NOT(ISBLANK(E200)),"     "&amp;E200,FALSE))</f>
        <v xml:space="preserve">     Afectación menor a 10 SMLMV .</v>
      </c>
    </row>
    <row r="201" spans="1:8" ht="21" x14ac:dyDescent="0.35">
      <c r="A201" s="7"/>
      <c r="B201" s="93" t="s">
        <v>176</v>
      </c>
      <c r="C201" s="93" t="s">
        <v>167</v>
      </c>
      <c r="E201" t="s">
        <v>165</v>
      </c>
      <c r="F201" t="str">
        <f t="shared" si="0"/>
        <v xml:space="preserve">     Entre 10 y 50 SMLMV </v>
      </c>
    </row>
    <row r="202" spans="1:8" ht="21" x14ac:dyDescent="0.35">
      <c r="A202" s="7"/>
      <c r="B202" s="93" t="s">
        <v>176</v>
      </c>
      <c r="C202" s="93" t="s">
        <v>169</v>
      </c>
      <c r="E202" t="s">
        <v>167</v>
      </c>
      <c r="F202" t="str">
        <f t="shared" si="0"/>
        <v xml:space="preserve">     Entre 50 y 100 SMLMV </v>
      </c>
    </row>
    <row r="203" spans="1:8" ht="21" x14ac:dyDescent="0.35">
      <c r="A203" s="7"/>
      <c r="B203" s="93" t="s">
        <v>176</v>
      </c>
      <c r="C203" s="93" t="s">
        <v>172</v>
      </c>
      <c r="E203" t="s">
        <v>169</v>
      </c>
      <c r="F203" t="str">
        <f t="shared" si="0"/>
        <v xml:space="preserve">     Entre 100 y 500 SMLMV </v>
      </c>
    </row>
    <row r="204" spans="1:8" ht="21" x14ac:dyDescent="0.35">
      <c r="A204" s="7"/>
      <c r="B204" s="93" t="s">
        <v>160</v>
      </c>
      <c r="C204" s="93" t="s">
        <v>163</v>
      </c>
      <c r="E204" t="s">
        <v>172</v>
      </c>
      <c r="F204" t="str">
        <f t="shared" si="0"/>
        <v xml:space="preserve">     Mayor a 500 SMLMV </v>
      </c>
    </row>
    <row r="205" spans="1:8" ht="21" x14ac:dyDescent="0.35">
      <c r="A205" s="7"/>
      <c r="B205" s="93" t="s">
        <v>160</v>
      </c>
      <c r="C205" s="93" t="s">
        <v>166</v>
      </c>
      <c r="D205" t="s">
        <v>160</v>
      </c>
      <c r="F205" t="str">
        <f t="shared" si="0"/>
        <v>Pérdida Reputacional</v>
      </c>
    </row>
    <row r="206" spans="1:8" ht="21" x14ac:dyDescent="0.35">
      <c r="A206" s="7"/>
      <c r="B206" s="93" t="s">
        <v>160</v>
      </c>
      <c r="C206" s="93" t="s">
        <v>168</v>
      </c>
      <c r="E206" t="s">
        <v>163</v>
      </c>
      <c r="F206" t="str">
        <f t="shared" si="0"/>
        <v xml:space="preserve">     El riesgo afecta la imagen de alguna área de la organización</v>
      </c>
    </row>
    <row r="207" spans="1:8" ht="21" x14ac:dyDescent="0.35">
      <c r="A207" s="7"/>
      <c r="B207" s="93" t="s">
        <v>160</v>
      </c>
      <c r="C207" s="93" t="s">
        <v>170</v>
      </c>
      <c r="E207" t="s">
        <v>166</v>
      </c>
      <c r="F207" t="str">
        <f t="shared" si="0"/>
        <v xml:space="preserve">     El riesgo afecta la imagen de la entidad internamente, de conocimiento general, nivel interno, de junta dircetiva y accionistas y/o de provedores</v>
      </c>
    </row>
    <row r="208" spans="1:8" ht="21" x14ac:dyDescent="0.35">
      <c r="A208" s="7"/>
      <c r="B208" s="93" t="s">
        <v>160</v>
      </c>
      <c r="C208" s="93" t="s">
        <v>173</v>
      </c>
      <c r="E208" t="s">
        <v>168</v>
      </c>
      <c r="F208" t="str">
        <f t="shared" si="0"/>
        <v xml:space="preserve">     El riesgo afecta la imagen de la entidad con algunos usuarios de relevancia frente al logro de los objetivos</v>
      </c>
    </row>
    <row r="209" spans="1:6" x14ac:dyDescent="0.25">
      <c r="A209" s="7"/>
      <c r="B209" s="94"/>
      <c r="C209" s="94"/>
      <c r="E209" t="s">
        <v>170</v>
      </c>
      <c r="F209" t="str">
        <f t="shared" si="0"/>
        <v xml:space="preserve">     El riesgo afecta la imagen de de la entidad con efecto publicitario sostenido a nivel de sector administrativo, nivel departamental o municipal</v>
      </c>
    </row>
    <row r="210" spans="1:6" x14ac:dyDescent="0.25">
      <c r="A210" s="7"/>
      <c r="B210" s="94" t="e">
        <f t="array" aca="1" ref="B210:B212" ca="1">_xlfn.UNIQUE(Tabla1[[#All],[Criterios]])</f>
        <v>#NAME?</v>
      </c>
      <c r="C210" s="94"/>
      <c r="E210" t="s">
        <v>173</v>
      </c>
      <c r="F210" t="str">
        <f t="shared" si="0"/>
        <v xml:space="preserve">     El riesgo afecta la imagen de la entidad a nivel nacional, con efecto publicitarios sostenible a nivel país</v>
      </c>
    </row>
    <row r="211" spans="1:6" x14ac:dyDescent="0.25">
      <c r="A211" s="7"/>
      <c r="B211" s="94" t="e">
        <f ca="1"/>
        <v>#NAME?</v>
      </c>
      <c r="C211" s="94"/>
    </row>
    <row r="212" spans="1:6" x14ac:dyDescent="0.25">
      <c r="B212" s="94" t="e">
        <f ca="1"/>
        <v>#NAME?</v>
      </c>
      <c r="C212" s="94"/>
      <c r="F212" s="95" t="s">
        <v>178</v>
      </c>
    </row>
    <row r="213" spans="1:6" x14ac:dyDescent="0.25">
      <c r="B213" s="96"/>
      <c r="C213" s="96"/>
      <c r="F213" s="95" t="s">
        <v>179</v>
      </c>
    </row>
    <row r="214" spans="1:6" x14ac:dyDescent="0.25">
      <c r="B214" s="96"/>
      <c r="C214" s="96"/>
    </row>
    <row r="215" spans="1:6" x14ac:dyDescent="0.25">
      <c r="B215" s="96"/>
      <c r="C215" s="96"/>
    </row>
    <row r="216" spans="1:6" x14ac:dyDescent="0.25">
      <c r="B216" s="96"/>
      <c r="C216" s="96"/>
      <c r="D216" s="96"/>
    </row>
    <row r="217" spans="1:6" x14ac:dyDescent="0.25">
      <c r="B217" s="96"/>
      <c r="C217" s="96"/>
      <c r="D217" s="96"/>
    </row>
    <row r="218" spans="1:6" x14ac:dyDescent="0.25">
      <c r="B218" s="96"/>
      <c r="C218" s="96"/>
      <c r="D218" s="96"/>
    </row>
    <row r="219" spans="1:6" x14ac:dyDescent="0.25">
      <c r="B219" s="96"/>
      <c r="C219" s="96"/>
      <c r="D219" s="96"/>
    </row>
    <row r="220" spans="1:6" x14ac:dyDescent="0.25">
      <c r="B220" s="96"/>
      <c r="C220" s="96"/>
      <c r="D220" s="96"/>
    </row>
    <row r="221" spans="1:6" x14ac:dyDescent="0.25">
      <c r="B221" s="96"/>
      <c r="C221" s="96"/>
      <c r="D221" s="96"/>
    </row>
  </sheetData>
  <mergeCells count="1">
    <mergeCell ref="B1:D1"/>
  </mergeCells>
  <dataValidations count="1">
    <dataValidation type="list" allowBlank="1" showInputMessage="1" showErrorMessage="1" sqref="G199" xr:uid="{84ECF9CE-BB7A-42C6-8BBF-47299251A103}">
      <formula1>$F$199:$F$210</formula1>
    </dataValidation>
  </dataValidations>
  <pageMargins left="0.7" right="0.7" top="0.75" bottom="0.75" header="0.3" footer="0.3"/>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5EA2B-0C65-435B-B841-0B2049883A4B}">
  <sheetPr published="0">
    <tabColor theme="5"/>
  </sheetPr>
  <dimension ref="B1:F16"/>
  <sheetViews>
    <sheetView zoomScale="90" zoomScaleNormal="90" workbookViewId="0"/>
  </sheetViews>
  <sheetFormatPr baseColWidth="10" defaultColWidth="14.28515625" defaultRowHeight="12.75" x14ac:dyDescent="0.2"/>
  <cols>
    <col min="1" max="2" width="14.28515625" style="98"/>
    <col min="3" max="3" width="17" style="98" customWidth="1"/>
    <col min="4" max="4" width="14.28515625" style="98"/>
    <col min="5" max="5" width="46" style="98" customWidth="1"/>
    <col min="6" max="16384" width="14.28515625" style="98"/>
  </cols>
  <sheetData>
    <row r="1" spans="2:6" ht="18.75" thickBot="1" x14ac:dyDescent="0.25">
      <c r="B1" s="446" t="s">
        <v>180</v>
      </c>
      <c r="C1" s="447"/>
      <c r="D1" s="447"/>
      <c r="E1" s="447"/>
      <c r="F1" s="448"/>
    </row>
    <row r="2" spans="2:6" ht="16.5" thickBot="1" x14ac:dyDescent="0.3">
      <c r="B2" s="99"/>
      <c r="C2" s="99"/>
      <c r="D2" s="99"/>
      <c r="E2" s="99"/>
      <c r="F2" s="99"/>
    </row>
    <row r="3" spans="2:6" ht="16.5" thickBot="1" x14ac:dyDescent="0.25">
      <c r="B3" s="449" t="s">
        <v>181</v>
      </c>
      <c r="C3" s="450"/>
      <c r="D3" s="450"/>
      <c r="E3" s="100" t="s">
        <v>182</v>
      </c>
      <c r="F3" s="101" t="s">
        <v>183</v>
      </c>
    </row>
    <row r="4" spans="2:6" ht="31.5" x14ac:dyDescent="0.2">
      <c r="B4" s="451" t="s">
        <v>184</v>
      </c>
      <c r="C4" s="453" t="s">
        <v>33</v>
      </c>
      <c r="D4" s="102" t="s">
        <v>43</v>
      </c>
      <c r="E4" s="103" t="s">
        <v>185</v>
      </c>
      <c r="F4" s="104">
        <v>0.25</v>
      </c>
    </row>
    <row r="5" spans="2:6" ht="47.25" x14ac:dyDescent="0.2">
      <c r="B5" s="452"/>
      <c r="C5" s="454"/>
      <c r="D5" s="105" t="s">
        <v>49</v>
      </c>
      <c r="E5" s="106" t="s">
        <v>186</v>
      </c>
      <c r="F5" s="107">
        <v>0.15</v>
      </c>
    </row>
    <row r="6" spans="2:6" ht="47.25" x14ac:dyDescent="0.2">
      <c r="B6" s="452"/>
      <c r="C6" s="454"/>
      <c r="D6" s="105" t="s">
        <v>50</v>
      </c>
      <c r="E6" s="106" t="s">
        <v>187</v>
      </c>
      <c r="F6" s="107">
        <v>0.1</v>
      </c>
    </row>
    <row r="7" spans="2:6" ht="63" x14ac:dyDescent="0.2">
      <c r="B7" s="452"/>
      <c r="C7" s="454" t="s">
        <v>34</v>
      </c>
      <c r="D7" s="105" t="s">
        <v>208</v>
      </c>
      <c r="E7" s="106" t="s">
        <v>188</v>
      </c>
      <c r="F7" s="107">
        <v>0.25</v>
      </c>
    </row>
    <row r="8" spans="2:6" ht="31.5" x14ac:dyDescent="0.2">
      <c r="B8" s="452"/>
      <c r="C8" s="454"/>
      <c r="D8" s="105" t="s">
        <v>44</v>
      </c>
      <c r="E8" s="106" t="s">
        <v>189</v>
      </c>
      <c r="F8" s="107">
        <v>0.15</v>
      </c>
    </row>
    <row r="9" spans="2:6" ht="47.25" x14ac:dyDescent="0.2">
      <c r="B9" s="452" t="s">
        <v>190</v>
      </c>
      <c r="C9" s="454" t="s">
        <v>36</v>
      </c>
      <c r="D9" s="105" t="s">
        <v>45</v>
      </c>
      <c r="E9" s="106" t="s">
        <v>191</v>
      </c>
      <c r="F9" s="108" t="s">
        <v>192</v>
      </c>
    </row>
    <row r="10" spans="2:6" ht="63" x14ac:dyDescent="0.2">
      <c r="B10" s="452"/>
      <c r="C10" s="454"/>
      <c r="D10" s="105" t="s">
        <v>193</v>
      </c>
      <c r="E10" s="106" t="s">
        <v>194</v>
      </c>
      <c r="F10" s="108" t="s">
        <v>192</v>
      </c>
    </row>
    <row r="11" spans="2:6" ht="47.25" x14ac:dyDescent="0.2">
      <c r="B11" s="452"/>
      <c r="C11" s="454" t="s">
        <v>37</v>
      </c>
      <c r="D11" s="105" t="s">
        <v>46</v>
      </c>
      <c r="E11" s="106" t="s">
        <v>195</v>
      </c>
      <c r="F11" s="108" t="s">
        <v>192</v>
      </c>
    </row>
    <row r="12" spans="2:6" ht="47.25" x14ac:dyDescent="0.2">
      <c r="B12" s="452"/>
      <c r="C12" s="454"/>
      <c r="D12" s="105" t="s">
        <v>196</v>
      </c>
      <c r="E12" s="106" t="s">
        <v>197</v>
      </c>
      <c r="F12" s="108" t="s">
        <v>192</v>
      </c>
    </row>
    <row r="13" spans="2:6" ht="31.5" x14ac:dyDescent="0.2">
      <c r="B13" s="452"/>
      <c r="C13" s="454" t="s">
        <v>38</v>
      </c>
      <c r="D13" s="105" t="s">
        <v>47</v>
      </c>
      <c r="E13" s="106" t="s">
        <v>198</v>
      </c>
      <c r="F13" s="108" t="s">
        <v>192</v>
      </c>
    </row>
    <row r="14" spans="2:6" ht="32.25" thickBot="1" x14ac:dyDescent="0.25">
      <c r="B14" s="455"/>
      <c r="C14" s="456"/>
      <c r="D14" s="109" t="s">
        <v>199</v>
      </c>
      <c r="E14" s="110" t="s">
        <v>200</v>
      </c>
      <c r="F14" s="111" t="s">
        <v>192</v>
      </c>
    </row>
    <row r="15" spans="2:6" ht="15.75" x14ac:dyDescent="0.2">
      <c r="B15" s="445" t="s">
        <v>201</v>
      </c>
      <c r="C15" s="445"/>
      <c r="D15" s="445"/>
      <c r="E15" s="445"/>
      <c r="F15" s="445"/>
    </row>
    <row r="16" spans="2:6" ht="13.5" x14ac:dyDescent="0.25">
      <c r="B16" s="112"/>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2764F-41C8-435D-96BF-B26AE3AC1CFE}">
  <sheetPr published="0">
    <tabColor theme="4"/>
  </sheetPr>
  <dimension ref="A1:BN21"/>
  <sheetViews>
    <sheetView showGridLines="0" topLeftCell="A16" zoomScale="80" zoomScaleNormal="80" workbookViewId="0">
      <selection activeCell="A19" sqref="A19"/>
    </sheetView>
  </sheetViews>
  <sheetFormatPr baseColWidth="10" defaultColWidth="11.42578125" defaultRowHeight="16.5" x14ac:dyDescent="0.3"/>
  <cols>
    <col min="1" max="1" width="6.28515625" style="5" customWidth="1"/>
    <col min="2" max="2" width="10.7109375" style="5" customWidth="1"/>
    <col min="3" max="3" width="16.28515625" style="5" customWidth="1"/>
    <col min="4" max="4" width="19" style="5" customWidth="1"/>
    <col min="5" max="5" width="32.42578125" style="2" customWidth="1"/>
    <col min="6" max="6" width="15" style="6" customWidth="1"/>
    <col min="7" max="8" width="12.28515625" style="2" customWidth="1"/>
    <col min="9" max="9" width="5.140625" style="2" customWidth="1"/>
    <col min="10" max="10" width="33.5703125" style="2" customWidth="1"/>
    <col min="11" max="11" width="15.140625" style="2" customWidth="1"/>
    <col min="12" max="12" width="7.85546875" style="2" customWidth="1"/>
    <col min="13" max="13" width="16" style="2" customWidth="1"/>
    <col min="14" max="14" width="4.5703125" style="2" customWidth="1"/>
    <col min="15" max="15" width="42.5703125" style="2" customWidth="1"/>
    <col min="16" max="18" width="4.28515625" style="2" customWidth="1"/>
    <col min="19" max="19" width="4.5703125" style="2" bestFit="1" customWidth="1"/>
    <col min="20" max="22" width="4.28515625" style="2" customWidth="1"/>
    <col min="23" max="23" width="6.5703125" style="6" customWidth="1"/>
    <col min="24" max="24" width="6.42578125" style="2" customWidth="1"/>
    <col min="25" max="25" width="6.5703125" style="2" customWidth="1"/>
    <col min="26" max="26" width="6" style="2" customWidth="1"/>
    <col min="27" max="27" width="6.85546875" style="2" customWidth="1"/>
    <col min="28" max="28" width="6" style="2" customWidth="1"/>
    <col min="29" max="29" width="4.28515625" style="2" customWidth="1"/>
    <col min="30" max="30" width="23" style="2" customWidth="1"/>
    <col min="31" max="31" width="18.85546875" style="2" customWidth="1"/>
    <col min="32" max="32" width="20.140625" style="2" customWidth="1"/>
    <col min="33" max="33" width="17.42578125" style="2" customWidth="1"/>
    <col min="34" max="34" width="18.5703125" style="2" customWidth="1"/>
    <col min="35" max="35" width="21" style="2" customWidth="1"/>
    <col min="36" max="16384" width="11.42578125" style="2"/>
  </cols>
  <sheetData>
    <row r="1" spans="1:66" ht="30" customHeight="1" x14ac:dyDescent="0.3">
      <c r="A1" s="466" t="s">
        <v>55</v>
      </c>
      <c r="B1" s="467"/>
      <c r="C1" s="467"/>
      <c r="D1" s="467"/>
      <c r="E1" s="467"/>
      <c r="F1" s="467"/>
      <c r="G1" s="467"/>
      <c r="H1" s="467"/>
      <c r="I1" s="467"/>
      <c r="J1" s="467"/>
      <c r="K1" s="467"/>
      <c r="L1" s="467"/>
      <c r="M1" s="467"/>
      <c r="N1" s="467"/>
      <c r="O1" s="467"/>
      <c r="P1" s="467"/>
      <c r="Q1" s="467"/>
      <c r="R1" s="467"/>
      <c r="S1" s="467"/>
      <c r="T1" s="467"/>
      <c r="U1" s="467"/>
      <c r="V1" s="467"/>
      <c r="W1" s="467"/>
      <c r="X1" s="467"/>
      <c r="Y1" s="467"/>
      <c r="Z1" s="467"/>
      <c r="AA1" s="467"/>
      <c r="AB1" s="467"/>
      <c r="AC1" s="467"/>
      <c r="AD1" s="467"/>
      <c r="AE1" s="467"/>
      <c r="AF1" s="467"/>
      <c r="AG1" s="468"/>
      <c r="AH1" s="196" t="s">
        <v>351</v>
      </c>
      <c r="AI1" s="196"/>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row>
    <row r="2" spans="1:66" ht="35.450000000000003" customHeight="1" x14ac:dyDescent="0.3">
      <c r="A2" s="469"/>
      <c r="B2" s="470"/>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1"/>
      <c r="AH2" s="465" t="s">
        <v>292</v>
      </c>
      <c r="AI2" s="465"/>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row>
    <row r="3" spans="1:66" s="122" customFormat="1" ht="3.75" customHeight="1" x14ac:dyDescent="0.3">
      <c r="A3" s="197"/>
      <c r="B3" s="197"/>
      <c r="C3" s="197"/>
      <c r="D3" s="197"/>
      <c r="E3" s="197"/>
      <c r="F3" s="197"/>
      <c r="G3" s="197"/>
      <c r="H3" s="197"/>
      <c r="I3" s="197"/>
      <c r="J3" s="197"/>
      <c r="K3" s="197"/>
      <c r="L3" s="197"/>
      <c r="M3" s="197"/>
      <c r="N3" s="197"/>
      <c r="O3" s="79" t="s">
        <v>141</v>
      </c>
      <c r="P3" s="197"/>
      <c r="Q3" s="197"/>
      <c r="R3" s="197"/>
      <c r="S3" s="197"/>
      <c r="T3" s="197"/>
      <c r="U3" s="197"/>
      <c r="V3" s="197"/>
      <c r="W3" s="197"/>
      <c r="X3" s="197"/>
      <c r="Y3" s="197"/>
      <c r="Z3" s="197"/>
      <c r="AA3" s="197"/>
      <c r="AB3" s="197"/>
      <c r="AC3" s="197"/>
      <c r="AD3" s="197"/>
      <c r="AE3" s="197"/>
      <c r="AF3" s="197"/>
      <c r="AG3" s="197"/>
      <c r="AH3" s="198"/>
      <c r="AI3" s="198"/>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row>
    <row r="4" spans="1:66" s="122" customFormat="1" ht="3.75" customHeight="1" x14ac:dyDescent="0.3">
      <c r="A4" s="197"/>
      <c r="B4" s="197"/>
      <c r="C4" s="199"/>
      <c r="D4" s="197"/>
      <c r="E4" s="197"/>
      <c r="F4" s="197"/>
      <c r="G4" s="197"/>
      <c r="H4" s="197"/>
      <c r="I4" s="197"/>
      <c r="J4" s="197"/>
      <c r="K4" s="197"/>
      <c r="L4" s="197"/>
      <c r="M4" s="197"/>
      <c r="N4" s="197"/>
      <c r="O4" s="79" t="s">
        <v>53</v>
      </c>
      <c r="P4" s="197"/>
      <c r="Q4" s="197"/>
      <c r="R4" s="197"/>
      <c r="S4" s="197"/>
      <c r="T4" s="197"/>
      <c r="U4" s="197"/>
      <c r="V4" s="197"/>
      <c r="W4" s="197"/>
      <c r="X4" s="197"/>
      <c r="Y4" s="197"/>
      <c r="Z4" s="197"/>
      <c r="AA4" s="197"/>
      <c r="AB4" s="197"/>
      <c r="AC4" s="197"/>
      <c r="AD4" s="197"/>
      <c r="AE4" s="197"/>
      <c r="AF4" s="197"/>
      <c r="AG4" s="197"/>
      <c r="AH4" s="198"/>
      <c r="AI4" s="198"/>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row>
    <row r="5" spans="1:66" ht="3.75" customHeight="1" x14ac:dyDescent="0.3">
      <c r="A5" s="200"/>
      <c r="B5" s="201"/>
      <c r="C5" s="200"/>
      <c r="D5" s="200"/>
      <c r="E5" s="202"/>
      <c r="F5" s="203"/>
      <c r="G5" s="202"/>
      <c r="H5" s="202"/>
      <c r="I5" s="202"/>
      <c r="J5" s="202"/>
      <c r="K5" s="202"/>
      <c r="L5" s="202"/>
      <c r="M5" s="215"/>
      <c r="N5" s="215"/>
      <c r="O5" s="213" t="s">
        <v>210</v>
      </c>
      <c r="P5" s="202"/>
      <c r="Q5" s="202"/>
      <c r="R5" s="202"/>
      <c r="S5" s="204">
        <v>0.4</v>
      </c>
      <c r="T5" s="204">
        <v>0.5</v>
      </c>
      <c r="U5" s="202"/>
      <c r="V5" s="202"/>
      <c r="W5" s="203"/>
      <c r="X5" s="202"/>
      <c r="Y5" s="202"/>
      <c r="Z5" s="202"/>
      <c r="AA5" s="202"/>
      <c r="AB5" s="202"/>
      <c r="AC5" s="202"/>
      <c r="AD5" s="202"/>
      <c r="AE5" s="202"/>
      <c r="AF5" s="202"/>
      <c r="AG5" s="202"/>
      <c r="AH5" s="202"/>
      <c r="AI5" s="202"/>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row>
    <row r="6" spans="1:66" ht="26.25" customHeight="1" x14ac:dyDescent="0.3">
      <c r="A6" s="205" t="s">
        <v>0</v>
      </c>
      <c r="B6" s="206"/>
      <c r="C6" s="207" t="s">
        <v>225</v>
      </c>
      <c r="D6" s="208"/>
      <c r="E6" s="208"/>
      <c r="F6" s="208"/>
      <c r="G6" s="208"/>
      <c r="H6" s="208"/>
      <c r="I6" s="208"/>
      <c r="J6" s="208"/>
      <c r="K6" s="208"/>
      <c r="L6" s="208"/>
      <c r="M6" s="214"/>
      <c r="N6" s="214"/>
      <c r="O6" s="213" t="s">
        <v>54</v>
      </c>
      <c r="P6" s="208"/>
      <c r="Q6" s="208"/>
      <c r="R6" s="208"/>
      <c r="S6" s="208"/>
      <c r="T6" s="208"/>
      <c r="U6" s="208"/>
      <c r="V6" s="208"/>
      <c r="W6" s="208"/>
      <c r="X6" s="208"/>
      <c r="Y6" s="208"/>
      <c r="Z6" s="208"/>
      <c r="AA6" s="208"/>
      <c r="AB6" s="208"/>
      <c r="AC6" s="208"/>
      <c r="AD6" s="208"/>
      <c r="AE6" s="208"/>
      <c r="AF6" s="208"/>
      <c r="AG6" s="208"/>
      <c r="AH6" s="208"/>
      <c r="AI6" s="209"/>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row>
    <row r="7" spans="1:66" ht="37.5" customHeight="1" x14ac:dyDescent="0.3">
      <c r="A7" s="205" t="s">
        <v>1</v>
      </c>
      <c r="B7" s="206"/>
      <c r="C7" s="463" t="str">
        <f>+CONTEXTO!B34</f>
        <v>PREVENIR LA MATERIALIZACION DE LOS RIESGOS DE CORRUPCION EN LOS DIFERENTES PROCESOS DE LA EMPRESA</v>
      </c>
      <c r="D7" s="464"/>
      <c r="E7" s="464"/>
      <c r="F7" s="464"/>
      <c r="G7" s="210"/>
      <c r="H7" s="210"/>
      <c r="I7" s="210"/>
      <c r="J7" s="210"/>
      <c r="K7" s="210"/>
      <c r="L7" s="210"/>
      <c r="M7" s="210"/>
      <c r="N7" s="210"/>
      <c r="O7" s="212"/>
      <c r="P7" s="210"/>
      <c r="Q7" s="210"/>
      <c r="R7" s="210"/>
      <c r="S7" s="210"/>
      <c r="T7" s="210"/>
      <c r="U7" s="210"/>
      <c r="V7" s="210"/>
      <c r="W7" s="210"/>
      <c r="X7" s="210"/>
      <c r="Y7" s="210"/>
      <c r="Z7" s="210"/>
      <c r="AA7" s="210"/>
      <c r="AB7" s="210"/>
      <c r="AC7" s="210"/>
      <c r="AD7" s="210"/>
      <c r="AE7" s="210"/>
      <c r="AF7" s="210"/>
      <c r="AG7" s="210"/>
      <c r="AH7" s="210"/>
      <c r="AI7" s="21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row>
    <row r="8" spans="1:66" s="120" customFormat="1" ht="26.1" customHeight="1" x14ac:dyDescent="0.3">
      <c r="A8" s="459" t="s">
        <v>2</v>
      </c>
      <c r="B8" s="459"/>
      <c r="C8" s="460"/>
      <c r="D8" s="460"/>
      <c r="E8" s="460"/>
      <c r="F8" s="165"/>
      <c r="G8" s="165"/>
      <c r="H8" s="164" t="s">
        <v>3</v>
      </c>
      <c r="I8" s="164"/>
      <c r="J8" s="164"/>
      <c r="K8" s="164"/>
      <c r="L8" s="164"/>
      <c r="M8" s="164"/>
      <c r="N8" s="164" t="s">
        <v>4</v>
      </c>
      <c r="O8" s="164"/>
      <c r="P8" s="164"/>
      <c r="Q8" s="164"/>
      <c r="R8" s="164"/>
      <c r="S8" s="164"/>
      <c r="T8" s="164"/>
      <c r="U8" s="164"/>
      <c r="V8" s="164"/>
      <c r="W8" s="166" t="s">
        <v>5</v>
      </c>
      <c r="X8" s="166"/>
      <c r="Y8" s="166"/>
      <c r="Z8" s="166"/>
      <c r="AA8" s="166"/>
      <c r="AB8" s="166"/>
      <c r="AC8" s="166"/>
      <c r="AD8" s="460" t="s">
        <v>6</v>
      </c>
      <c r="AE8" s="460"/>
      <c r="AF8" s="460"/>
      <c r="AG8" s="460"/>
      <c r="AH8" s="460"/>
      <c r="AI8" s="460"/>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row>
    <row r="9" spans="1:66" s="120" customFormat="1" ht="17.25" customHeight="1" x14ac:dyDescent="0.3">
      <c r="A9" s="461" t="s">
        <v>7</v>
      </c>
      <c r="B9" s="458" t="s">
        <v>8</v>
      </c>
      <c r="C9" s="457" t="s">
        <v>9</v>
      </c>
      <c r="D9" s="457" t="s">
        <v>10</v>
      </c>
      <c r="E9" s="458" t="s">
        <v>11</v>
      </c>
      <c r="F9" s="457" t="s">
        <v>12</v>
      </c>
      <c r="G9" s="457" t="s">
        <v>13</v>
      </c>
      <c r="H9" s="457" t="s">
        <v>14</v>
      </c>
      <c r="I9" s="458" t="s">
        <v>15</v>
      </c>
      <c r="J9" s="457" t="s">
        <v>16</v>
      </c>
      <c r="K9" s="457" t="s">
        <v>17</v>
      </c>
      <c r="L9" s="458" t="s">
        <v>15</v>
      </c>
      <c r="M9" s="457" t="s">
        <v>18</v>
      </c>
      <c r="N9" s="462" t="s">
        <v>19</v>
      </c>
      <c r="O9" s="457" t="s">
        <v>20</v>
      </c>
      <c r="P9" s="462" t="s">
        <v>21</v>
      </c>
      <c r="Q9" s="457" t="s">
        <v>22</v>
      </c>
      <c r="R9" s="457"/>
      <c r="S9" s="457"/>
      <c r="T9" s="457"/>
      <c r="U9" s="457"/>
      <c r="V9" s="457"/>
      <c r="W9" s="462" t="s">
        <v>23</v>
      </c>
      <c r="X9" s="462" t="s">
        <v>24</v>
      </c>
      <c r="Y9" s="462" t="s">
        <v>15</v>
      </c>
      <c r="Z9" s="462" t="s">
        <v>25</v>
      </c>
      <c r="AA9" s="462" t="s">
        <v>15</v>
      </c>
      <c r="AB9" s="462" t="s">
        <v>26</v>
      </c>
      <c r="AC9" s="462" t="s">
        <v>27</v>
      </c>
      <c r="AD9" s="457" t="s">
        <v>6</v>
      </c>
      <c r="AE9" s="457" t="s">
        <v>28</v>
      </c>
      <c r="AF9" s="457" t="s">
        <v>29</v>
      </c>
      <c r="AG9" s="457" t="s">
        <v>30</v>
      </c>
      <c r="AH9" s="457" t="s">
        <v>31</v>
      </c>
      <c r="AI9" s="457" t="s">
        <v>32</v>
      </c>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row>
    <row r="10" spans="1:66" s="118" customFormat="1" ht="80.25" customHeight="1" x14ac:dyDescent="0.25">
      <c r="A10" s="461"/>
      <c r="B10" s="458"/>
      <c r="C10" s="457"/>
      <c r="D10" s="457"/>
      <c r="E10" s="458"/>
      <c r="F10" s="457"/>
      <c r="G10" s="457"/>
      <c r="H10" s="457"/>
      <c r="I10" s="458"/>
      <c r="J10" s="457"/>
      <c r="K10" s="457"/>
      <c r="L10" s="458"/>
      <c r="M10" s="457"/>
      <c r="N10" s="462"/>
      <c r="O10" s="457"/>
      <c r="P10" s="462"/>
      <c r="Q10" s="163" t="s">
        <v>33</v>
      </c>
      <c r="R10" s="163" t="s">
        <v>34</v>
      </c>
      <c r="S10" s="163" t="s">
        <v>35</v>
      </c>
      <c r="T10" s="163" t="s">
        <v>36</v>
      </c>
      <c r="U10" s="163" t="s">
        <v>37</v>
      </c>
      <c r="V10" s="163" t="s">
        <v>38</v>
      </c>
      <c r="W10" s="462"/>
      <c r="X10" s="462"/>
      <c r="Y10" s="462"/>
      <c r="Z10" s="462"/>
      <c r="AA10" s="462"/>
      <c r="AB10" s="462"/>
      <c r="AC10" s="462"/>
      <c r="AD10" s="457"/>
      <c r="AE10" s="457"/>
      <c r="AF10" s="457"/>
      <c r="AG10" s="457"/>
      <c r="AH10" s="457"/>
      <c r="AI10" s="45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c r="BG10" s="117"/>
      <c r="BH10" s="117"/>
      <c r="BI10" s="117"/>
      <c r="BJ10" s="117"/>
      <c r="BK10" s="117"/>
      <c r="BL10" s="117"/>
      <c r="BM10" s="117"/>
      <c r="BN10" s="117"/>
    </row>
    <row r="11" spans="1:66" s="4" customFormat="1" ht="67.5" customHeight="1" x14ac:dyDescent="0.25">
      <c r="A11" s="167">
        <v>1</v>
      </c>
      <c r="B11" s="168" t="s">
        <v>259</v>
      </c>
      <c r="C11" s="168" t="str">
        <f>CONTEXTO!G6</f>
        <v>Fallas en la aplicación de la lista de chequeo de contratación previa la elaboración del contrato</v>
      </c>
      <c r="D11" s="168" t="str">
        <f>CONTEXTO!H6</f>
        <v>Falta de revisión y aplicación de los requisitos contractuales exigidos por el manual de contratación y las normas que correspondan en la etapa precontractual</v>
      </c>
      <c r="E11" s="191" t="str">
        <f>CONTEXTO!I6</f>
        <v>Posibilidad de afectación económica por adelantar procesos de contratación sin el cumplimientos de los requisitos legales</v>
      </c>
      <c r="F11" s="168" t="s">
        <v>39</v>
      </c>
      <c r="G11" s="172">
        <f>CONTEXTO!K6</f>
        <v>16</v>
      </c>
      <c r="H11" s="173" t="str">
        <f>IF((G11&lt;=2),"Muy Baja",IF(AND(G11&gt;=3,G11&lt;=24),"Baja",IF(AND(G11&gt;24,G11&lt;=100),"Media",IF(AND(G11&gt;100,G11&lt;=500),"Alta",IF((G11&gt;500),"Muy Alta")))))</f>
        <v>Baja</v>
      </c>
      <c r="I11" s="170">
        <f>IF(H11="Muy Baja","20%",IF(H11="Baja",40%,IF(H11="Media",60%,IF(H11="Alta",80%,100%))))</f>
        <v>0.4</v>
      </c>
      <c r="J11" s="190" t="s">
        <v>166</v>
      </c>
      <c r="K11" s="169" t="str">
        <f>IF(J11='TABLA DE IMPACTO'!$D$4,"Leve",IF(J11='TABLA DE IMPACTO'!$D$5,"Menor",IF(J11='TABLA DE IMPACTO'!$D$6,"Moderado",IF(J11='TABLA DE IMPACTO'!$D$7,"Mayor","Catastrófico"))))</f>
        <v>Menor</v>
      </c>
      <c r="L11" s="170">
        <f>IF(K11="Leve",20%,IF(K11="Menor",40%,IF(K11="Moderado",60%,IF(K11="Mayor",80%,100%))))</f>
        <v>0.4</v>
      </c>
      <c r="M11" s="171" t="str">
        <f>IF(AND(H11="Muy baja",K11="Menor"),$O$6,IF(AND(H11="Muy baja",K11="Leve"),$O$6,IF(AND(H11="Muy baja",K11="Moderado"),$O$5,IF(AND(H11="Muy baja",K11="Mayor"),$O$4,IF(AND(H11="Muy baja",K11="Catastrófico"),$O$3,IF(AND(H11="Baja",K11="Leve"),$O$6,IF(AND(H11="Baja",K11="Menor"),$O$5,IF(AND(H11="Baja",K11="Moderado"),$O$5,IF(AND(H11="Baja",K11="Mayor"),$O$4,IF(AND(H11="Baja",K11="Catastrófico"),$O$3,IF(AND(H11="Media",K11="Leve"),$O$5,IF(AND(H11="Media",K11="Menor"),$O$5,IF(AND(H11="Media",K11="Moderado"),$O$5,IF(AND(H11="Media",K11="Mayor"),$O$4,IF(AND(H11="Media",K11="Catastrófico"),$O$3,IF(AND(H11="Alta",K11="Leve"),$O$5,IF(AND(H11="Alta",K11="Menor"),$O$5,IF(AND(H11="Alta",K11="Moderado"),$O$4,IF(AND(H11="Alta",K11="Mayor"),$O$4,IF(AND(H11="Alta",K11="Catastrófico"),$O$3,IF(AND(H11="Muy Alta",K11="Leve"),$O$4,IF(AND(H11="Muy Alta",K11="Menor"),$O$4,IF(AND(H11="Muy Alta",K11="Moderado"),$O$4,IF(AND(H11="Muy Alta",K11="Mayor"),$O$4,IF(AND(H11="Muy Alta",K11="Catastrófico"),$O$3,"0")))))))))))))))))))))))))</f>
        <v xml:space="preserve">Moderado </v>
      </c>
      <c r="N11" s="156">
        <v>1</v>
      </c>
      <c r="O11" s="157" t="s">
        <v>340</v>
      </c>
      <c r="P11" s="158" t="s">
        <v>42</v>
      </c>
      <c r="Q11" s="159" t="s">
        <v>43</v>
      </c>
      <c r="R11" s="159" t="s">
        <v>44</v>
      </c>
      <c r="S11" s="160">
        <f t="shared" ref="S11:S12" si="0">IF(AND(Q11="Preventivo",R11="Manual"),$S$5,IF(AND(Q11="Detectivo",R11="Manual"),$S$6,IF(AND(Q11="Correctivo",R11="Manual"),$S$7,IF(AND(Q11="Preventivo",R11="Automatico"),$T$5,IF(AND(Q11="Detectivo",R11="Automatico"),$S$5,IF(AND(Q11="Correctivo",R11="Automatico"),$T$6))))))</f>
        <v>0.4</v>
      </c>
      <c r="T11" s="159" t="s">
        <v>45</v>
      </c>
      <c r="U11" s="159" t="s">
        <v>46</v>
      </c>
      <c r="V11" s="159" t="s">
        <v>47</v>
      </c>
      <c r="W11" s="161">
        <f>IFERROR(IF(P11="Probabilidad",(I11-(+I11*S11)),IF(P11="Impacto",I11,"")),"")</f>
        <v>0.24</v>
      </c>
      <c r="X11" s="162" t="s">
        <v>40</v>
      </c>
      <c r="Y11" s="161">
        <f>IFERROR(IF(P11="Probabilidad",(I11-(+I11*S11)),IF(P11="Impacto",I11,"")),"")</f>
        <v>0.24</v>
      </c>
      <c r="Z11" s="162" t="str">
        <f>IF(AND(AA11&lt;=20%),"Leve",IF(AND(AA11&gt;20%,AA11&lt;=40%),"Menor",IF(AND(AA11&gt;40%,AA11&lt;=60%),"Moderado",IF(AND(AA11&gt;60%,AA11&lt;=80%),"Mayor","Catastrófico"))))</f>
        <v>Leve</v>
      </c>
      <c r="AA11" s="160">
        <f>+W11-(S11*W11)</f>
        <v>0.14399999999999999</v>
      </c>
      <c r="AB11" s="195" t="str">
        <f t="shared" ref="AB11" si="1">IF(AND(X11="Muy baja",Z11="Menor"),$O$6,IF(AND(X11="Muy baja",Z11="Leve"),$O$6,IF(AND(X11="Muy baja",Z11="Moderado"),$O$5,IF(AND(X11="Muy baja",Z11="Mayor"),$O$4,IF(AND(X11="Muy baja",Z11="Catastrófico"),$O$3,IF(AND(X11="Baja",Z11="Leve"),$O$6,IF(AND(X11="Baja",Z11="Menor"),$O$6,IF(AND(X11="Baja",Z11="Moderado"),$O$5,IF(AND(X11="Baja",Z11="Mayor"),$O$4,IF(AND(X11="Baja",Z11="Catastrófico"),$O$3,IF(AND(X11="Media",Z11="Leve"),$O$5,IF(AND(X11="Media",Z11="Menor"),$O$5,IF(AND(X11="Media",Z11="Moderado"),$O$5,IF(AND(X11="Media",Z11="Mayor"),$O$4,IF(AND(X11="Media",Z11="Catastrófico"),$O$3,IF(AND(H11="Alta",Z11="Leve"),$O$5,IF(AND(X11="Alta",Z11="Menor"),$O$5,IF(AND(X11="Alta",Z11="Moderado"),$O$4,IF(AND(X11="Alta",Z11="Mayor"),$O$4,IF(AND(X11="Alta",Z11="Catastrófico"),$O$3,IF(AND(X11="Muy Alta",Z11="Leve"),$O$4,IF(AND(X11="Muy Alta",Z11="Menor"),$O$4,IF(AND(X11="Muy Alta",Z11="Moderado"),$O$4,IF(AND(X11="Muy Alta",Z11="Mayor"),$O$4,IF(AND(X11="Muy Alta",Z11="Catastrófico"),$O$3,"0")))))))))))))))))))))))))</f>
        <v>Bajo</v>
      </c>
      <c r="AC11" s="194" t="str">
        <f t="shared" ref="AC11" si="2">IF(AB11="Bajo","Aceptar",IF(AB11="Moderado","Aceptar",IF(AB11="Alto","Reducir","Reducir")))</f>
        <v>Aceptar</v>
      </c>
      <c r="AD11" s="149"/>
      <c r="AE11" s="149"/>
      <c r="AF11" s="149"/>
      <c r="AG11" s="149"/>
      <c r="AH11" s="149"/>
      <c r="AI11" s="149"/>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row>
    <row r="12" spans="1:66" s="4" customFormat="1" ht="99" x14ac:dyDescent="0.25">
      <c r="A12" s="189">
        <v>2</v>
      </c>
      <c r="B12" s="129" t="s">
        <v>260</v>
      </c>
      <c r="C12" s="129" t="str">
        <f>CONTEXTO!G7</f>
        <v xml:space="preserve">incumplimiento al Manual de Contratación.                   En la licitación y                                    Estudios previos                                   </v>
      </c>
      <c r="D12" s="129" t="str">
        <f>CONTEXTO!H7</f>
        <v xml:space="preserve">Manipulación a conveniencia de un tercero del manual de contratación </v>
      </c>
      <c r="E12" s="192" t="str">
        <f>CONTEXTO!I7</f>
        <v>Posibilidad de afectación reputacional por beneficiar a un tercero al manipular los estudios de conveniencia y oportunidad</v>
      </c>
      <c r="F12" s="129" t="s">
        <v>39</v>
      </c>
      <c r="G12" s="130">
        <f>CONTEXTO!K7</f>
        <v>16</v>
      </c>
      <c r="H12" s="131" t="str">
        <f>IF((G12&lt;=2),"Muy Baja",IF(AND(G12&gt;=3,G12&lt;=24),"Baja",IF(AND(G12&gt;24,G12&lt;=100),"Media",IF(AND(G12&gt;100,G12&lt;=500),"Alta",IF((G12&gt;500),"Muy Alta")))))</f>
        <v>Baja</v>
      </c>
      <c r="I12" s="132">
        <f>IF(H12="Muy Baja","20%",IF(H12="Baja",40%,IF(H12="Media",60%,IF(H12="Alta",80%,100%))))</f>
        <v>0.4</v>
      </c>
      <c r="J12" s="133" t="s">
        <v>166</v>
      </c>
      <c r="K12" s="143" t="str">
        <f>IF(J12='TABLA DE IMPACTO'!$D$4,"Leve",IF(J12='TABLA DE IMPACTO'!$D$5,"Menor",IF(J12='TABLA DE IMPACTO'!$D$6,"Moderado",IF(J12='TABLA DE IMPACTO'!$D$7,"Mayor","Catastrófico"))))</f>
        <v>Menor</v>
      </c>
      <c r="L12" s="132">
        <f>IF(K12="Leve",20%,IF(K12="Menor",40%,IF(K12="Moderado",60%,IF(K12="Mayor",80%,100%))))</f>
        <v>0.4</v>
      </c>
      <c r="M12" s="134" t="str">
        <f>IF(AND(H12="Muy baja",K12="Menor"),$O$6,IF(AND(H12="Muy baja",K12="Leve"),$O$6,IF(AND(H12="Muy baja",K12="Moderado"),$O$5,IF(AND(H12="Muy baja",K12="Mayor"),$O$4,IF(AND(H12="Muy baja",K12="Catastrófico"),$O$3,IF(AND(H12="Baja",K12="Leve"),$O$6,IF(AND(H12="Baja",K12="Menor"),$O$5,IF(AND(H12="Baja",K12="Moderado"),$O$5,IF(AND(H12="Baja",K12="Mayor"),$O$4,IF(AND(H12="Baja",K12="Catastrófico"),$O$3,IF(AND(H12="Media",K12="Leve"),$O$5,IF(AND(H12="Media",K12="Menor"),$O$5,IF(AND(H12="Media",K12="Moderado"),$O$5,IF(AND(H12="Media",K12="Mayor"),$O$4,IF(AND(H12="Media",K12="Catastrófico"),$O$3,IF(AND(H12="Alta",K12="Leve"),$O$5,IF(AND(H12="Alta",K12="Menor"),$O$5,IF(AND(H12="Alta",K12="Moderado"),$O$4,IF(AND(H12="Alta",K12="Mayor"),$O$4,IF(AND(H12="Alta",K12="Catastrófico"),$O$3,IF(AND(H12="Muy Alta",K12="Leve"),$O$4,IF(AND(H12="Muy Alta",K12="Menor"),$O$4,IF(AND(H12="Muy Alta",K12="Moderado"),$O$4,IF(AND(H12="Muy Alta",K12="Mayor"),$O$4,IF(AND(H12="Muy Alta",K12="Catastrófico"),$O$3,"0")))))))))))))))))))))))))</f>
        <v xml:space="preserve">Moderado </v>
      </c>
      <c r="N12" s="135">
        <v>1</v>
      </c>
      <c r="O12" s="136" t="s">
        <v>341</v>
      </c>
      <c r="P12" s="137" t="s">
        <v>42</v>
      </c>
      <c r="Q12" s="138" t="s">
        <v>43</v>
      </c>
      <c r="R12" s="138" t="s">
        <v>44</v>
      </c>
      <c r="S12" s="139">
        <f t="shared" si="0"/>
        <v>0.4</v>
      </c>
      <c r="T12" s="138" t="s">
        <v>45</v>
      </c>
      <c r="U12" s="138" t="s">
        <v>46</v>
      </c>
      <c r="V12" s="138" t="s">
        <v>47</v>
      </c>
      <c r="W12" s="140">
        <f>IFERROR(IF(P12="Probabilidad",(I12-(+I12*S12)),IF(P12="Impacto",I12,"")),"")</f>
        <v>0.24</v>
      </c>
      <c r="X12" s="141" t="s">
        <v>40</v>
      </c>
      <c r="Y12" s="140">
        <f>IFERROR(IF(P12="Probabilidad",(I12-(+I12*S12)),IF(P12="Impacto",I12,"")),"")</f>
        <v>0.24</v>
      </c>
      <c r="Z12" s="141" t="str">
        <f>IF(AND(AA12&lt;=20%),"Leve",IF(AND(AA12&gt;20%,AA12&lt;=40%),"Menor",IF(AND(AA12&gt;40%,AA12&lt;=60%),"Moderado",IF(AND(AA12&gt;60%,AA12&lt;=80%),"Mayor","Catastrófico"))))</f>
        <v>Leve</v>
      </c>
      <c r="AA12" s="139">
        <f>+W12-(S12*W12)</f>
        <v>0.14399999999999999</v>
      </c>
      <c r="AB12" s="142" t="str">
        <f>IF(AND(X12="Muy baja",Z12="Menor"),$O$6,IF(AND(X12="Muy baja",Z12="Leve"),$O$6,IF(AND(X12="Muy baja",Z12="Moderado"),$O$5,IF(AND(X12="Muy baja",Z12="Mayor"),$O$4,IF(AND(X12="Muy baja",Z12="Catastrófico"),$O$3,IF(AND(X12="Baja",Z12="Leve"),$O$6,IF(AND(X12="Baja",Z12="Menor"),$O$6,IF(AND(X12="Baja",Z12="Moderado"),$O$5,IF(AND(X12="Baja",Z12="Mayor"),$O$4,IF(AND(X12="Baja",Z12="Catastrófico"),$O$3,IF(AND(X12="Media",Z12="Leve"),$O$5,IF(AND(X12="Media",Z12="Menor"),$O$5,IF(AND(X12="Media",Z12="Moderado"),$O$5,IF(AND(X12="Media",Z12="Mayor"),$O$4,IF(AND(X12="Media",Z12="Catastrófico"),$O$3,IF(AND(H12="Alta",Z12="Leve"),$O$5,IF(AND(X12="Alta",Z12="Menor"),$O$5,IF(AND(X12="Alta",Z12="Moderado"),$O$4,IF(AND(X12="Alta",Z12="Mayor"),$O$4,IF(AND(X12="Alta",Z12="Catastrófico"),$O$3,IF(AND(X12="Muy Alta",Z12="Leve"),$O$4,IF(AND(X12="Muy Alta",Z12="Menor"),$O$4,IF(AND(X12="Muy Alta",Z12="Moderado"),$O$4,IF(AND(X12="Muy Alta",Z12="Mayor"),$O$4,IF(AND(X12="Muy Alta",Z12="Catastrófico"),$O$3,"0")))))))))))))))))))))))))</f>
        <v>Bajo</v>
      </c>
      <c r="AC12" s="138" t="str">
        <f>IF(AB12="Bajo","Aceptar",IF(AB12="Moderado","Aceptar",IF(AB12="Alto","Reducir","Reducir")))</f>
        <v>Aceptar</v>
      </c>
      <c r="AD12" s="129"/>
      <c r="AE12" s="129"/>
      <c r="AF12" s="129"/>
      <c r="AG12" s="129"/>
      <c r="AH12" s="129"/>
      <c r="AI12" s="129"/>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row>
    <row r="13" spans="1:66" s="4" customFormat="1" ht="66" x14ac:dyDescent="0.25">
      <c r="A13" s="189">
        <v>3</v>
      </c>
      <c r="B13" s="129" t="s">
        <v>260</v>
      </c>
      <c r="C13" s="129" t="str">
        <f>CONTEXTO!G8</f>
        <v>no tener controles definidos para acceso y huella digital del software</v>
      </c>
      <c r="D13" s="129" t="str">
        <f>CONTEXTO!H8</f>
        <v>no contar con restricciones de acceso al software</v>
      </c>
      <c r="E13" s="192" t="str">
        <f>CONTEXTO!I8</f>
        <v>Posibilidad de afectación reputacional por manipulación indebida del software utilizado en la empresa.</v>
      </c>
      <c r="F13" s="129" t="s">
        <v>39</v>
      </c>
      <c r="G13" s="130">
        <f>CONTEXTO!K8</f>
        <v>16</v>
      </c>
      <c r="H13" s="131" t="str">
        <f>IF((G13&lt;=2),"Muy Baja",IF(AND(G13&gt;=3,G13&lt;=24),"Baja",IF(AND(G13&gt;24,G13&lt;=100),"Media",IF(AND(G13&gt;100,G13&lt;=500),"Alta",IF((G13&gt;500),"Muy Alta")))))</f>
        <v>Baja</v>
      </c>
      <c r="I13" s="132">
        <f t="shared" ref="I13:I20" si="3">IF(H13="Muy Baja","20%",IF(H13="Baja",40%,IF(H13="Media",60%,IF(H13="Alta",80%,100%))))</f>
        <v>0.4</v>
      </c>
      <c r="J13" s="133" t="s">
        <v>166</v>
      </c>
      <c r="K13" s="143" t="str">
        <f>IF(J13='TABLA DE IMPACTO'!$D$4,"Leve",IF(J13='TABLA DE IMPACTO'!$D$5,"Menor",IF(J13='TABLA DE IMPACTO'!$D$6,"Moderado",IF(J13='TABLA DE IMPACTO'!$D$7,"Mayor","Catastrófico"))))</f>
        <v>Menor</v>
      </c>
      <c r="L13" s="132">
        <f t="shared" ref="L13:L20" si="4">IF(K13="Leve",20%,IF(K13="Menor",40%,IF(K13="Moderado",60%,IF(K13="Mayor",80%,100%))))</f>
        <v>0.4</v>
      </c>
      <c r="M13" s="134" t="str">
        <f t="shared" ref="M13:M20" si="5">IF(AND(H13="Muy baja",K13="Menor"),$O$6,IF(AND(H13="Muy baja",K13="Leve"),$O$6,IF(AND(H13="Muy baja",K13="Moderado"),$O$5,IF(AND(H13="Muy baja",K13="Mayor"),$O$4,IF(AND(H13="Muy baja",K13="Catastrófico"),$O$3,IF(AND(H13="Baja",K13="Leve"),$O$6,IF(AND(H13="Baja",K13="Menor"),$O$5,IF(AND(H13="Baja",K13="Moderado"),$O$5,IF(AND(H13="Baja",K13="Mayor"),$O$4,IF(AND(H13="Baja",K13="Catastrófico"),$O$3,IF(AND(H13="Media",K13="Leve"),$O$5,IF(AND(H13="Media",K13="Menor"),$O$5,IF(AND(H13="Media",K13="Moderado"),$O$5,IF(AND(H13="Media",K13="Mayor"),$O$4,IF(AND(H13="Media",K13="Catastrófico"),$O$3,IF(AND(H13="Alta",K13="Leve"),$O$5,IF(AND(H13="Alta",K13="Menor"),$O$5,IF(AND(H13="Alta",K13="Moderado"),$O$4,IF(AND(H13="Alta",K13="Mayor"),$O$4,IF(AND(H13="Alta",K13="Catastrófico"),$O$3,IF(AND(H13="Muy Alta",K13="Leve"),$O$4,IF(AND(H13="Muy Alta",K13="Menor"),$O$4,IF(AND(H13="Muy Alta",K13="Moderado"),$O$4,IF(AND(H13="Muy Alta",K13="Mayor"),$O$4,IF(AND(H13="Muy Alta",K13="Catastrófico"),$O$3,"0")))))))))))))))))))))))))</f>
        <v xml:space="preserve">Moderado </v>
      </c>
      <c r="N13" s="135">
        <v>1</v>
      </c>
      <c r="O13" s="136" t="s">
        <v>342</v>
      </c>
      <c r="P13" s="137" t="s">
        <v>42</v>
      </c>
      <c r="Q13" s="138" t="s">
        <v>43</v>
      </c>
      <c r="R13" s="138" t="s">
        <v>44</v>
      </c>
      <c r="S13" s="139">
        <f t="shared" ref="S13:S20" si="6">IF(AND(Q13="Preventivo",R13="Manual"),$S$5,IF(AND(Q13="Detectivo",R13="Manual"),$S$6,IF(AND(Q13="Correctivo",R13="Manual"),$S$7,IF(AND(Q13="Preventivo",R13="Automatico"),$T$5,IF(AND(Q13="Detectivo",R13="Automatico"),$S$5,IF(AND(Q13="Correctivo",R13="Automatico"),$T$6))))))</f>
        <v>0.4</v>
      </c>
      <c r="T13" s="138" t="s">
        <v>45</v>
      </c>
      <c r="U13" s="138" t="s">
        <v>46</v>
      </c>
      <c r="V13" s="138" t="s">
        <v>47</v>
      </c>
      <c r="W13" s="140">
        <f t="shared" ref="W13:W20" si="7">IFERROR(IF(P13="Probabilidad",(I13-(+I13*S13)),IF(P13="Impacto",I13,"")),"")</f>
        <v>0.24</v>
      </c>
      <c r="X13" s="141" t="s">
        <v>40</v>
      </c>
      <c r="Y13" s="140">
        <f t="shared" ref="Y13:Y20" si="8">IFERROR(IF(P13="Probabilidad",(I13-(+I13*S13)),IF(P13="Impacto",I13,"")),"")</f>
        <v>0.24</v>
      </c>
      <c r="Z13" s="141" t="str">
        <f t="shared" ref="Z13:Z20" si="9">IF(AND(AA13&lt;=20%),"Leve",IF(AND(AA13&gt;20%,AA13&lt;=40%),"Menor",IF(AND(AA13&gt;40%,AA13&lt;=60%),"Moderado",IF(AND(AA13&gt;60%,AA13&lt;=80%),"Mayor","Catastrófico"))))</f>
        <v>Leve</v>
      </c>
      <c r="AA13" s="139">
        <f t="shared" ref="AA13:AA20" si="10">+W13-(S13*W13)</f>
        <v>0.14399999999999999</v>
      </c>
      <c r="AB13" s="142" t="str">
        <f t="shared" ref="AB13:AB20" si="11">IF(AND(X13="Muy baja",Z13="Menor"),$O$6,IF(AND(X13="Muy baja",Z13="Leve"),$O$6,IF(AND(X13="Muy baja",Z13="Moderado"),$O$5,IF(AND(X13="Muy baja",Z13="Mayor"),$O$4,IF(AND(X13="Muy baja",Z13="Catastrófico"),$O$3,IF(AND(X13="Baja",Z13="Leve"),$O$6,IF(AND(X13="Baja",Z13="Menor"),$O$6,IF(AND(X13="Baja",Z13="Moderado"),$O$5,IF(AND(X13="Baja",Z13="Mayor"),$O$4,IF(AND(X13="Baja",Z13="Catastrófico"),$O$3,IF(AND(X13="Media",Z13="Leve"),$O$5,IF(AND(X13="Media",Z13="Menor"),$O$5,IF(AND(X13="Media",Z13="Moderado"),$O$5,IF(AND(X13="Media",Z13="Mayor"),$O$4,IF(AND(X13="Media",Z13="Catastrófico"),$O$3,IF(AND(H13="Alta",Z13="Leve"),$O$5,IF(AND(X13="Alta",Z13="Menor"),$O$5,IF(AND(X13="Alta",Z13="Moderado"),$O$4,IF(AND(X13="Alta",Z13="Mayor"),$O$4,IF(AND(X13="Alta",Z13="Catastrófico"),$O$3,IF(AND(X13="Muy Alta",Z13="Leve"),$O$4,IF(AND(X13="Muy Alta",Z13="Menor"),$O$4,IF(AND(X13="Muy Alta",Z13="Moderado"),$O$4,IF(AND(X13="Muy Alta",Z13="Mayor"),$O$4,IF(AND(X13="Muy Alta",Z13="Catastrófico"),$O$3,"0")))))))))))))))))))))))))</f>
        <v>Bajo</v>
      </c>
      <c r="AC13" s="138" t="str">
        <f t="shared" ref="AC13:AC20" si="12">IF(AB13="Bajo","Aceptar",IF(AB13="Moderado","Aceptar",IF(AB13="Alto","Reducir","Reducir")))</f>
        <v>Aceptar</v>
      </c>
      <c r="AD13" s="129"/>
      <c r="AE13" s="129"/>
      <c r="AF13" s="129"/>
      <c r="AG13" s="129"/>
      <c r="AH13" s="129"/>
      <c r="AI13" s="129"/>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row>
    <row r="14" spans="1:66" s="4" customFormat="1" ht="82.5" x14ac:dyDescent="0.25">
      <c r="A14" s="189">
        <v>4</v>
      </c>
      <c r="B14" s="129" t="s">
        <v>260</v>
      </c>
      <c r="C14" s="129" t="str">
        <f>CONTEXTO!G9</f>
        <v>no tener controles definidos para acceso y huella digital del software financiero</v>
      </c>
      <c r="D14" s="129" t="str">
        <f>CONTEXTO!H9</f>
        <v>no contar con restricciones de acceso al software financiero</v>
      </c>
      <c r="E14" s="129" t="str">
        <f>CONTEXTO!I9</f>
        <v>Posibilidad de afectación reputacional por manipulación de la Información contable</v>
      </c>
      <c r="F14" s="129" t="s">
        <v>39</v>
      </c>
      <c r="G14" s="130">
        <f>CONTEXTO!K9</f>
        <v>16</v>
      </c>
      <c r="H14" s="131" t="str">
        <f t="shared" ref="H14:H19" si="13">IF((G14&lt;=2),"Muy Baja",IF(AND(G14&gt;=3,G14&lt;=24),"Baja",IF(AND(G14&gt;24,G14&lt;=100),"Media",IF(AND(G14&gt;100,G14&lt;=500),"Alta",IF((G14&gt;500),"Muy Alta")))))</f>
        <v>Baja</v>
      </c>
      <c r="I14" s="132">
        <f t="shared" si="3"/>
        <v>0.4</v>
      </c>
      <c r="J14" s="133" t="s">
        <v>166</v>
      </c>
      <c r="K14" s="143" t="str">
        <f>IF(J14='TABLA DE IMPACTO'!$D$4,"Leve",IF(J14='TABLA DE IMPACTO'!$D$5,"Menor",IF(J14='TABLA DE IMPACTO'!$D$6,"Moderado",IF(J14='TABLA DE IMPACTO'!$D$7,"Mayor","Catastrófico"))))</f>
        <v>Menor</v>
      </c>
      <c r="L14" s="132">
        <f t="shared" si="4"/>
        <v>0.4</v>
      </c>
      <c r="M14" s="134" t="str">
        <f t="shared" si="5"/>
        <v xml:space="preserve">Moderado </v>
      </c>
      <c r="N14" s="135">
        <v>1</v>
      </c>
      <c r="O14" s="136" t="s">
        <v>343</v>
      </c>
      <c r="P14" s="137" t="s">
        <v>42</v>
      </c>
      <c r="Q14" s="138" t="s">
        <v>43</v>
      </c>
      <c r="R14" s="138" t="s">
        <v>44</v>
      </c>
      <c r="S14" s="139">
        <f t="shared" si="6"/>
        <v>0.4</v>
      </c>
      <c r="T14" s="138" t="s">
        <v>45</v>
      </c>
      <c r="U14" s="138" t="s">
        <v>46</v>
      </c>
      <c r="V14" s="138" t="s">
        <v>47</v>
      </c>
      <c r="W14" s="140">
        <f t="shared" si="7"/>
        <v>0.24</v>
      </c>
      <c r="X14" s="141" t="s">
        <v>40</v>
      </c>
      <c r="Y14" s="140">
        <f t="shared" si="8"/>
        <v>0.24</v>
      </c>
      <c r="Z14" s="141" t="str">
        <f t="shared" si="9"/>
        <v>Leve</v>
      </c>
      <c r="AA14" s="139">
        <f t="shared" si="10"/>
        <v>0.14399999999999999</v>
      </c>
      <c r="AB14" s="142" t="str">
        <f t="shared" si="11"/>
        <v>Bajo</v>
      </c>
      <c r="AC14" s="138" t="str">
        <f t="shared" si="12"/>
        <v>Aceptar</v>
      </c>
      <c r="AD14" s="129"/>
      <c r="AE14" s="129"/>
      <c r="AF14" s="129"/>
      <c r="AG14" s="129"/>
      <c r="AH14" s="129"/>
      <c r="AI14" s="129"/>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row>
    <row r="15" spans="1:66" s="4" customFormat="1" ht="115.5" x14ac:dyDescent="0.25">
      <c r="A15" s="189">
        <v>5</v>
      </c>
      <c r="B15" s="129" t="s">
        <v>259</v>
      </c>
      <c r="C15" s="129" t="str">
        <f>CONTEXTO!G10</f>
        <v>incumplimiento del procedimiento para pago de premios.</v>
      </c>
      <c r="D15" s="129" t="str">
        <f>CONTEXTO!H10</f>
        <v>omisión del cumplimiento de procedimientos para el pago de premios</v>
      </c>
      <c r="E15" s="129" t="str">
        <f>CONTEXTO!I10</f>
        <v>Posibilidad de afectación económica  por el (pago de premios) sin el cumplimiento de los
requisitos. Al ordenar u omitir transacciones</v>
      </c>
      <c r="F15" s="129" t="s">
        <v>39</v>
      </c>
      <c r="G15" s="130">
        <f>CONTEXTO!K10</f>
        <v>16</v>
      </c>
      <c r="H15" s="131" t="str">
        <f t="shared" si="13"/>
        <v>Baja</v>
      </c>
      <c r="I15" s="132">
        <f t="shared" si="3"/>
        <v>0.4</v>
      </c>
      <c r="J15" s="133" t="s">
        <v>166</v>
      </c>
      <c r="K15" s="143" t="str">
        <f>IF(J15='TABLA DE IMPACTO'!$D$4,"Leve",IF(J15='TABLA DE IMPACTO'!$D$5,"Menor",IF(J15='TABLA DE IMPACTO'!$D$6,"Moderado",IF(J15='TABLA DE IMPACTO'!$D$7,"Mayor","Catastrófico"))))</f>
        <v>Menor</v>
      </c>
      <c r="L15" s="132">
        <f t="shared" si="4"/>
        <v>0.4</v>
      </c>
      <c r="M15" s="134" t="str">
        <f t="shared" si="5"/>
        <v xml:space="preserve">Moderado </v>
      </c>
      <c r="N15" s="135"/>
      <c r="O15" s="193" t="s">
        <v>344</v>
      </c>
      <c r="P15" s="137" t="s">
        <v>42</v>
      </c>
      <c r="Q15" s="138" t="s">
        <v>43</v>
      </c>
      <c r="R15" s="138" t="s">
        <v>44</v>
      </c>
      <c r="S15" s="139">
        <f t="shared" si="6"/>
        <v>0.4</v>
      </c>
      <c r="T15" s="138" t="s">
        <v>45</v>
      </c>
      <c r="U15" s="138" t="s">
        <v>46</v>
      </c>
      <c r="V15" s="138" t="s">
        <v>47</v>
      </c>
      <c r="W15" s="140">
        <f t="shared" si="7"/>
        <v>0.24</v>
      </c>
      <c r="X15" s="141" t="s">
        <v>40</v>
      </c>
      <c r="Y15" s="140">
        <f t="shared" si="8"/>
        <v>0.24</v>
      </c>
      <c r="Z15" s="141" t="str">
        <f t="shared" si="9"/>
        <v>Leve</v>
      </c>
      <c r="AA15" s="139">
        <f t="shared" si="10"/>
        <v>0.14399999999999999</v>
      </c>
      <c r="AB15" s="142" t="str">
        <f t="shared" si="11"/>
        <v>Bajo</v>
      </c>
      <c r="AC15" s="138" t="str">
        <f t="shared" si="12"/>
        <v>Aceptar</v>
      </c>
      <c r="AD15" s="129"/>
      <c r="AE15" s="129"/>
      <c r="AF15" s="129"/>
      <c r="AG15" s="129"/>
      <c r="AH15" s="129"/>
      <c r="AI15" s="129"/>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row>
    <row r="16" spans="1:66" s="4" customFormat="1" ht="115.5" x14ac:dyDescent="0.25">
      <c r="A16" s="189">
        <v>6</v>
      </c>
      <c r="B16" s="129" t="s">
        <v>260</v>
      </c>
      <c r="C16" s="129" t="str">
        <f>CONTEXTO!G11</f>
        <v>Incumplimiento al modulo de transparencia</v>
      </c>
      <c r="D16" s="129" t="str">
        <f>CONTEXTO!H11</f>
        <v>No contar con canales de comunicación adecuados y/o no haber asignado responsables de manejo de la informacion a publicar</v>
      </c>
      <c r="E16" s="129" t="str">
        <f>CONTEXTO!I11</f>
        <v>Posibilidad de afectación reputacional por ocultar a la ciudadanía la información considerada pública</v>
      </c>
      <c r="F16" s="129" t="s">
        <v>39</v>
      </c>
      <c r="G16" s="130">
        <f>CONTEXTO!K11</f>
        <v>16</v>
      </c>
      <c r="H16" s="131" t="str">
        <f t="shared" si="13"/>
        <v>Baja</v>
      </c>
      <c r="I16" s="132">
        <f t="shared" si="3"/>
        <v>0.4</v>
      </c>
      <c r="J16" s="133" t="s">
        <v>166</v>
      </c>
      <c r="K16" s="143" t="str">
        <f>IF(J16='TABLA DE IMPACTO'!$D$4,"Leve",IF(J16='TABLA DE IMPACTO'!$D$5,"Menor",IF(J16='TABLA DE IMPACTO'!$D$6,"Moderado",IF(J16='TABLA DE IMPACTO'!$D$7,"Mayor","Catastrófico"))))</f>
        <v>Menor</v>
      </c>
      <c r="L16" s="132">
        <f t="shared" si="4"/>
        <v>0.4</v>
      </c>
      <c r="M16" s="134" t="str">
        <f t="shared" si="5"/>
        <v xml:space="preserve">Moderado </v>
      </c>
      <c r="N16" s="135"/>
      <c r="O16" s="136" t="s">
        <v>345</v>
      </c>
      <c r="P16" s="137" t="s">
        <v>42</v>
      </c>
      <c r="Q16" s="138" t="s">
        <v>43</v>
      </c>
      <c r="R16" s="138" t="s">
        <v>44</v>
      </c>
      <c r="S16" s="139">
        <f t="shared" si="6"/>
        <v>0.4</v>
      </c>
      <c r="T16" s="138" t="s">
        <v>45</v>
      </c>
      <c r="U16" s="138" t="s">
        <v>46</v>
      </c>
      <c r="V16" s="138" t="s">
        <v>47</v>
      </c>
      <c r="W16" s="140">
        <f t="shared" si="7"/>
        <v>0.24</v>
      </c>
      <c r="X16" s="141" t="s">
        <v>40</v>
      </c>
      <c r="Y16" s="140">
        <f t="shared" si="8"/>
        <v>0.24</v>
      </c>
      <c r="Z16" s="141" t="str">
        <f t="shared" si="9"/>
        <v>Leve</v>
      </c>
      <c r="AA16" s="139">
        <f t="shared" si="10"/>
        <v>0.14399999999999999</v>
      </c>
      <c r="AB16" s="142" t="str">
        <f t="shared" si="11"/>
        <v>Bajo</v>
      </c>
      <c r="AC16" s="138" t="str">
        <f t="shared" si="12"/>
        <v>Aceptar</v>
      </c>
      <c r="AD16" s="129"/>
      <c r="AE16" s="129"/>
      <c r="AF16" s="129"/>
      <c r="AG16" s="129"/>
      <c r="AH16" s="129"/>
      <c r="AI16" s="129"/>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row>
    <row r="17" spans="1:66" s="4" customFormat="1" ht="82.5" x14ac:dyDescent="0.25">
      <c r="A17" s="189">
        <v>7</v>
      </c>
      <c r="B17" s="129" t="s">
        <v>260</v>
      </c>
      <c r="C17" s="129" t="str">
        <f>CONTEXTO!G12</f>
        <v>no aplicación de listas de chequeo según objeto contractual</v>
      </c>
      <c r="D17" s="129" t="str">
        <f>CONTEXTO!H12</f>
        <v>Falta de seguimiento por parte de control interno a los informes de supervisión a los contratos</v>
      </c>
      <c r="E17" s="129" t="str">
        <f>CONTEXTO!I12</f>
        <v>Posibilidad de afectación reputacional  por falta de supervisión del contrato de concesión de Apuestas Permanentes</v>
      </c>
      <c r="F17" s="129" t="s">
        <v>39</v>
      </c>
      <c r="G17" s="130">
        <f>CONTEXTO!K12</f>
        <v>16</v>
      </c>
      <c r="H17" s="131" t="str">
        <f t="shared" si="13"/>
        <v>Baja</v>
      </c>
      <c r="I17" s="132">
        <f t="shared" si="3"/>
        <v>0.4</v>
      </c>
      <c r="J17" s="133" t="s">
        <v>166</v>
      </c>
      <c r="K17" s="143" t="str">
        <f>IF(J17='TABLA DE IMPACTO'!$D$4,"Leve",IF(J17='TABLA DE IMPACTO'!$D$5,"Menor",IF(J17='TABLA DE IMPACTO'!$D$6,"Moderado",IF(J17='TABLA DE IMPACTO'!$D$7,"Mayor","Catastrófico"))))</f>
        <v>Menor</v>
      </c>
      <c r="L17" s="132">
        <f t="shared" si="4"/>
        <v>0.4</v>
      </c>
      <c r="M17" s="134" t="str">
        <f t="shared" si="5"/>
        <v xml:space="preserve">Moderado </v>
      </c>
      <c r="N17" s="135"/>
      <c r="O17" s="136" t="s">
        <v>346</v>
      </c>
      <c r="P17" s="137" t="s">
        <v>42</v>
      </c>
      <c r="Q17" s="138" t="s">
        <v>43</v>
      </c>
      <c r="R17" s="138" t="s">
        <v>44</v>
      </c>
      <c r="S17" s="139">
        <f t="shared" si="6"/>
        <v>0.4</v>
      </c>
      <c r="T17" s="138" t="s">
        <v>45</v>
      </c>
      <c r="U17" s="138" t="s">
        <v>46</v>
      </c>
      <c r="V17" s="138" t="s">
        <v>47</v>
      </c>
      <c r="W17" s="140">
        <f t="shared" si="7"/>
        <v>0.24</v>
      </c>
      <c r="X17" s="141" t="s">
        <v>40</v>
      </c>
      <c r="Y17" s="140">
        <f t="shared" si="8"/>
        <v>0.24</v>
      </c>
      <c r="Z17" s="141" t="str">
        <f t="shared" si="9"/>
        <v>Leve</v>
      </c>
      <c r="AA17" s="139">
        <f t="shared" si="10"/>
        <v>0.14399999999999999</v>
      </c>
      <c r="AB17" s="142" t="str">
        <f t="shared" si="11"/>
        <v>Bajo</v>
      </c>
      <c r="AC17" s="138" t="str">
        <f t="shared" si="12"/>
        <v>Aceptar</v>
      </c>
      <c r="AD17" s="129"/>
      <c r="AE17" s="129"/>
      <c r="AF17" s="129"/>
      <c r="AG17" s="129"/>
      <c r="AH17" s="129"/>
      <c r="AI17" s="129"/>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row>
    <row r="18" spans="1:66" s="4" customFormat="1" ht="82.5" x14ac:dyDescent="0.25">
      <c r="A18" s="189">
        <v>8</v>
      </c>
      <c r="B18" s="129" t="s">
        <v>259</v>
      </c>
      <c r="C18" s="129" t="str">
        <f>CONTEXTO!G13</f>
        <v>Fraudes en el proceso del sorteo</v>
      </c>
      <c r="D18" s="129" t="str">
        <f>CONTEXTO!H13</f>
        <v xml:space="preserve">manipulación o fallas de las grabación de cámaras de seguridad </v>
      </c>
      <c r="E18" s="129" t="str">
        <f>CONTEXTO!I13</f>
        <v xml:space="preserve">Posibilidad de afectación económica por encontrar fraude en el proceso del sorteo </v>
      </c>
      <c r="F18" s="129" t="s">
        <v>39</v>
      </c>
      <c r="G18" s="130">
        <f>CONTEXTO!K13</f>
        <v>16</v>
      </c>
      <c r="H18" s="131" t="str">
        <f t="shared" si="13"/>
        <v>Baja</v>
      </c>
      <c r="I18" s="132">
        <f t="shared" si="3"/>
        <v>0.4</v>
      </c>
      <c r="J18" s="133" t="s">
        <v>166</v>
      </c>
      <c r="K18" s="143" t="str">
        <f>IF(J18='TABLA DE IMPACTO'!$D$4,"Leve",IF(J18='TABLA DE IMPACTO'!$D$5,"Menor",IF(J18='TABLA DE IMPACTO'!$D$6,"Moderado",IF(J18='TABLA DE IMPACTO'!$D$7,"Mayor","Catastrófico"))))</f>
        <v>Menor</v>
      </c>
      <c r="L18" s="132">
        <f t="shared" si="4"/>
        <v>0.4</v>
      </c>
      <c r="M18" s="134" t="str">
        <f t="shared" si="5"/>
        <v xml:space="preserve">Moderado </v>
      </c>
      <c r="N18" s="135"/>
      <c r="O18" s="136" t="s">
        <v>347</v>
      </c>
      <c r="P18" s="137" t="s">
        <v>42</v>
      </c>
      <c r="Q18" s="138" t="s">
        <v>43</v>
      </c>
      <c r="R18" s="138" t="s">
        <v>44</v>
      </c>
      <c r="S18" s="139">
        <f t="shared" si="6"/>
        <v>0.4</v>
      </c>
      <c r="T18" s="138" t="s">
        <v>45</v>
      </c>
      <c r="U18" s="138" t="s">
        <v>46</v>
      </c>
      <c r="V18" s="138" t="s">
        <v>47</v>
      </c>
      <c r="W18" s="140">
        <f t="shared" si="7"/>
        <v>0.24</v>
      </c>
      <c r="X18" s="141" t="s">
        <v>40</v>
      </c>
      <c r="Y18" s="140">
        <f t="shared" si="8"/>
        <v>0.24</v>
      </c>
      <c r="Z18" s="141" t="str">
        <f t="shared" si="9"/>
        <v>Leve</v>
      </c>
      <c r="AA18" s="139">
        <f t="shared" si="10"/>
        <v>0.14399999999999999</v>
      </c>
      <c r="AB18" s="142" t="str">
        <f t="shared" si="11"/>
        <v>Bajo</v>
      </c>
      <c r="AC18" s="138" t="str">
        <f t="shared" si="12"/>
        <v>Aceptar</v>
      </c>
      <c r="AD18" s="129"/>
      <c r="AE18" s="129"/>
      <c r="AF18" s="129"/>
      <c r="AG18" s="129"/>
      <c r="AH18" s="129"/>
      <c r="AI18" s="129"/>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row>
    <row r="19" spans="1:66" s="4" customFormat="1" ht="66" x14ac:dyDescent="0.25">
      <c r="A19" s="189">
        <v>9</v>
      </c>
      <c r="B19" s="129" t="s">
        <v>259</v>
      </c>
      <c r="C19" s="129" t="str">
        <f>CONTEXTO!G14</f>
        <v>no verificación de la seguridad de los billetes y  premios caídos al publico</v>
      </c>
      <c r="D19" s="129" t="str">
        <f>CONTEXTO!H14</f>
        <v xml:space="preserve">Falta de competencia del personal </v>
      </c>
      <c r="E19" s="129" t="str">
        <f>CONTEXTO!I14</f>
        <v xml:space="preserve">Posibilidad de afectación económica por la falsificación del billete de la lotería </v>
      </c>
      <c r="F19" s="129" t="s">
        <v>39</v>
      </c>
      <c r="G19" s="130">
        <f>CONTEXTO!K14</f>
        <v>16</v>
      </c>
      <c r="H19" s="131" t="str">
        <f t="shared" si="13"/>
        <v>Baja</v>
      </c>
      <c r="I19" s="132">
        <f>IF(H19="Muy Baja","20%",IF(H19="Baja",40%,IF(H19="Media",60%,IF(H19="Alta",80%,100%))))</f>
        <v>0.4</v>
      </c>
      <c r="J19" s="133" t="s">
        <v>166</v>
      </c>
      <c r="K19" s="143" t="str">
        <f>IF(J19='TABLA DE IMPACTO'!$D$4,"Leve",IF(J19='TABLA DE IMPACTO'!$D$5,"Menor",IF(J19='TABLA DE IMPACTO'!$D$6,"Moderado",IF(J19='TABLA DE IMPACTO'!$D$7,"Mayor","Catastrófico"))))</f>
        <v>Menor</v>
      </c>
      <c r="L19" s="132">
        <f t="shared" si="4"/>
        <v>0.4</v>
      </c>
      <c r="M19" s="134" t="str">
        <f t="shared" si="5"/>
        <v xml:space="preserve">Moderado </v>
      </c>
      <c r="N19" s="135"/>
      <c r="O19" s="136" t="s">
        <v>348</v>
      </c>
      <c r="P19" s="137" t="s">
        <v>42</v>
      </c>
      <c r="Q19" s="138" t="s">
        <v>43</v>
      </c>
      <c r="R19" s="138" t="s">
        <v>44</v>
      </c>
      <c r="S19" s="139">
        <f t="shared" si="6"/>
        <v>0.4</v>
      </c>
      <c r="T19" s="138" t="s">
        <v>45</v>
      </c>
      <c r="U19" s="138" t="s">
        <v>46</v>
      </c>
      <c r="V19" s="138" t="s">
        <v>47</v>
      </c>
      <c r="W19" s="140">
        <f t="shared" si="7"/>
        <v>0.24</v>
      </c>
      <c r="X19" s="141" t="s">
        <v>40</v>
      </c>
      <c r="Y19" s="140">
        <f t="shared" si="8"/>
        <v>0.24</v>
      </c>
      <c r="Z19" s="141" t="str">
        <f t="shared" si="9"/>
        <v>Leve</v>
      </c>
      <c r="AA19" s="139">
        <f t="shared" si="10"/>
        <v>0.14399999999999999</v>
      </c>
      <c r="AB19" s="142" t="str">
        <f t="shared" si="11"/>
        <v>Bajo</v>
      </c>
      <c r="AC19" s="138" t="str">
        <f t="shared" si="12"/>
        <v>Aceptar</v>
      </c>
      <c r="AD19" s="129"/>
      <c r="AE19" s="129"/>
      <c r="AF19" s="129"/>
      <c r="AG19" s="129"/>
      <c r="AH19" s="129"/>
      <c r="AI19" s="129"/>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row>
    <row r="20" spans="1:66" s="4" customFormat="1" ht="99" x14ac:dyDescent="0.25">
      <c r="A20" s="189">
        <v>10</v>
      </c>
      <c r="B20" s="129" t="s">
        <v>260</v>
      </c>
      <c r="C20" s="129" t="str">
        <f>CONTEXTO!G15</f>
        <v>incumplimiento de Manual SARLAFT</v>
      </c>
      <c r="D20" s="129" t="str">
        <f>CONTEXTO!H15</f>
        <v>no aplicación y/o no revisión de formato de Verificación en Listas,  Identificación y Reporte de Señales de Alerta</v>
      </c>
      <c r="E20" s="129" t="str">
        <f>CONTEXTO!I15</f>
        <v xml:space="preserve">Posibilidad de afectación reputacional por el uso de ganadores de premios para el lavado de activos </v>
      </c>
      <c r="F20" s="129" t="s">
        <v>39</v>
      </c>
      <c r="G20" s="130">
        <f>CONTEXTO!K15</f>
        <v>16</v>
      </c>
      <c r="H20" s="131" t="str">
        <f>IF((G20&lt;=2),"Muy Baja",IF(AND(G20&gt;=3,G20&lt;=24),"Baja",IF(AND(G20&gt;24,G20&lt;=100),"Media",IF(AND(G20&gt;100,G20&lt;=500),"Alta",IF((G20&gt;500),"Muy Alta")))))</f>
        <v>Baja</v>
      </c>
      <c r="I20" s="132">
        <f t="shared" si="3"/>
        <v>0.4</v>
      </c>
      <c r="J20" s="133" t="s">
        <v>166</v>
      </c>
      <c r="K20" s="143" t="str">
        <f>IF(J20='TABLA DE IMPACTO'!$D$4,"Leve",IF(J20='TABLA DE IMPACTO'!$D$5,"Menor",IF(J20='TABLA DE IMPACTO'!$D$6,"Moderado",IF(J20='TABLA DE IMPACTO'!$D$7,"Mayor","Catastrófico"))))</f>
        <v>Menor</v>
      </c>
      <c r="L20" s="132">
        <f t="shared" si="4"/>
        <v>0.4</v>
      </c>
      <c r="M20" s="134" t="str">
        <f t="shared" si="5"/>
        <v xml:space="preserve">Moderado </v>
      </c>
      <c r="N20" s="135"/>
      <c r="O20" s="136" t="s">
        <v>349</v>
      </c>
      <c r="P20" s="137" t="s">
        <v>42</v>
      </c>
      <c r="Q20" s="138" t="s">
        <v>43</v>
      </c>
      <c r="R20" s="138" t="s">
        <v>44</v>
      </c>
      <c r="S20" s="139">
        <f t="shared" si="6"/>
        <v>0.4</v>
      </c>
      <c r="T20" s="138" t="s">
        <v>45</v>
      </c>
      <c r="U20" s="138" t="s">
        <v>46</v>
      </c>
      <c r="V20" s="138" t="s">
        <v>47</v>
      </c>
      <c r="W20" s="140">
        <f t="shared" si="7"/>
        <v>0.24</v>
      </c>
      <c r="X20" s="141" t="s">
        <v>40</v>
      </c>
      <c r="Y20" s="140">
        <f t="shared" si="8"/>
        <v>0.24</v>
      </c>
      <c r="Z20" s="141" t="str">
        <f t="shared" si="9"/>
        <v>Leve</v>
      </c>
      <c r="AA20" s="139">
        <f t="shared" si="10"/>
        <v>0.14399999999999999</v>
      </c>
      <c r="AB20" s="142" t="str">
        <f t="shared" si="11"/>
        <v>Bajo</v>
      </c>
      <c r="AC20" s="138" t="str">
        <f t="shared" si="12"/>
        <v>Aceptar</v>
      </c>
      <c r="AD20" s="129"/>
      <c r="AE20" s="129"/>
      <c r="AF20" s="129"/>
      <c r="AG20" s="129"/>
      <c r="AH20" s="129"/>
      <c r="AI20" s="129"/>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row>
    <row r="21" spans="1:66" ht="16.5" customHeight="1" x14ac:dyDescent="0.3">
      <c r="A21" s="189"/>
      <c r="B21" s="144" t="s">
        <v>230</v>
      </c>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row>
  </sheetData>
  <mergeCells count="35">
    <mergeCell ref="C7:F7"/>
    <mergeCell ref="AH2:AI2"/>
    <mergeCell ref="AI9:AI10"/>
    <mergeCell ref="AD8:AI8"/>
    <mergeCell ref="AD9:AD10"/>
    <mergeCell ref="AE9:AE10"/>
    <mergeCell ref="AF9:AF10"/>
    <mergeCell ref="AG9:AG10"/>
    <mergeCell ref="AH9:AH10"/>
    <mergeCell ref="A1:AG2"/>
    <mergeCell ref="AC9:AC10"/>
    <mergeCell ref="L9:L10"/>
    <mergeCell ref="J9:J10"/>
    <mergeCell ref="K9:K10"/>
    <mergeCell ref="M9:M10"/>
    <mergeCell ref="Z9:Z10"/>
    <mergeCell ref="AA9:AA10"/>
    <mergeCell ref="N9:N10"/>
    <mergeCell ref="Q9:V9"/>
    <mergeCell ref="AB9:AB10"/>
    <mergeCell ref="O9:O10"/>
    <mergeCell ref="P9:P10"/>
    <mergeCell ref="W9:W10"/>
    <mergeCell ref="X9:X10"/>
    <mergeCell ref="Y9:Y10"/>
    <mergeCell ref="F9:F10"/>
    <mergeCell ref="G9:G10"/>
    <mergeCell ref="H9:H10"/>
    <mergeCell ref="I9:I10"/>
    <mergeCell ref="A8:E8"/>
    <mergeCell ref="A9:A10"/>
    <mergeCell ref="B9:B10"/>
    <mergeCell ref="C9:C10"/>
    <mergeCell ref="D9:D10"/>
    <mergeCell ref="E9:E10"/>
  </mergeCells>
  <conditionalFormatting sqref="H11:H20">
    <cfRule type="cellIs" dxfId="29" priority="374" operator="equal">
      <formula>"Muy Alta"</formula>
    </cfRule>
    <cfRule type="cellIs" dxfId="28" priority="375" operator="equal">
      <formula>"Alta"</formula>
    </cfRule>
    <cfRule type="cellIs" dxfId="27" priority="376" operator="equal">
      <formula>"Media"</formula>
    </cfRule>
    <cfRule type="cellIs" dxfId="26" priority="377" operator="equal">
      <formula>"Baja"</formula>
    </cfRule>
    <cfRule type="cellIs" dxfId="25" priority="378" operator="equal">
      <formula>"Muy Baja"</formula>
    </cfRule>
  </conditionalFormatting>
  <conditionalFormatting sqref="K11:K20">
    <cfRule type="cellIs" dxfId="24" priority="174" operator="equal">
      <formula>"Catastrófico"</formula>
    </cfRule>
    <cfRule type="cellIs" dxfId="23" priority="175" operator="equal">
      <formula>"Mayor"</formula>
    </cfRule>
    <cfRule type="cellIs" dxfId="22" priority="176" operator="equal">
      <formula>"Moderado"</formula>
    </cfRule>
    <cfRule type="cellIs" dxfId="21" priority="177" operator="equal">
      <formula>"Menor"</formula>
    </cfRule>
    <cfRule type="cellIs" dxfId="20" priority="178" operator="equal">
      <formula>"Leve"</formula>
    </cfRule>
  </conditionalFormatting>
  <conditionalFormatting sqref="M11:M20">
    <cfRule type="containsText" dxfId="19" priority="184" operator="containsText" text="Moderado">
      <formula>NOT(ISERROR(SEARCH("Moderado",M11)))</formula>
    </cfRule>
    <cfRule type="cellIs" dxfId="18" priority="185" operator="equal">
      <formula>"Extremo"</formula>
    </cfRule>
    <cfRule type="cellIs" dxfId="17" priority="186" operator="equal">
      <formula>"Alto"</formula>
    </cfRule>
    <cfRule type="cellIs" dxfId="16" priority="187" operator="equal">
      <formula>"Moderado"</formula>
    </cfRule>
    <cfRule type="cellIs" dxfId="15" priority="188" operator="equal">
      <formula>"Bajo"</formula>
    </cfRule>
  </conditionalFormatting>
  <conditionalFormatting sqref="X11:X20">
    <cfRule type="cellIs" dxfId="14" priority="283" operator="equal">
      <formula>"Muy Alta"</formula>
    </cfRule>
    <cfRule type="cellIs" dxfId="13" priority="284" operator="equal">
      <formula>"Alta"</formula>
    </cfRule>
    <cfRule type="cellIs" dxfId="12" priority="285" operator="equal">
      <formula>"Media"</formula>
    </cfRule>
    <cfRule type="cellIs" dxfId="11" priority="286" operator="equal">
      <formula>"Baja"</formula>
    </cfRule>
    <cfRule type="cellIs" dxfId="10" priority="287" operator="equal">
      <formula>"Muy Baja"</formula>
    </cfRule>
  </conditionalFormatting>
  <conditionalFormatting sqref="Z11:Z20">
    <cfRule type="cellIs" dxfId="9" priority="278" operator="equal">
      <formula>"Catastrófico"</formula>
    </cfRule>
    <cfRule type="cellIs" dxfId="8" priority="279" operator="equal">
      <formula>"Mayor"</formula>
    </cfRule>
    <cfRule type="cellIs" dxfId="7" priority="280" operator="equal">
      <formula>"Moderado"</formula>
    </cfRule>
    <cfRule type="cellIs" dxfId="6" priority="281" operator="equal">
      <formula>"Menor"</formula>
    </cfRule>
    <cfRule type="cellIs" dxfId="5" priority="282" operator="equal">
      <formula>"Leve"</formula>
    </cfRule>
  </conditionalFormatting>
  <conditionalFormatting sqref="AB11:AB20">
    <cfRule type="cellIs" dxfId="3" priority="2" operator="equal">
      <formula>"Alto"</formula>
    </cfRule>
    <cfRule type="cellIs" dxfId="2" priority="3" operator="equal">
      <formula>"Moderado"</formula>
    </cfRule>
    <cfRule type="cellIs" dxfId="1" priority="4" operator="equal">
      <formula>"Bajo"</formula>
    </cfRule>
  </conditionalFormatting>
  <conditionalFormatting sqref="AB12:AB20">
    <cfRule type="cellIs" dxfId="0" priority="602" operator="equal">
      <formula>"Extremo"</formula>
    </cfRule>
  </conditionalFormatting>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23107CF9-D84C-467C-83E8-D0B43C81C589}">
            <xm:f>NOT(ISERROR(SEARCH("Extremo",AB11)))</xm:f>
            <xm:f>"Extremo"</xm:f>
            <x14:dxf>
              <fill>
                <patternFill>
                  <bgColor rgb="FFC00000"/>
                </patternFill>
              </fill>
            </x14:dxf>
          </x14:cfRule>
          <xm:sqref>AB11</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3292C0D4-0EDC-4424-B857-2F8C72133FC2}">
          <x14:formula1>
            <xm:f>LISTAS!$A$8:$A$14</xm:f>
          </x14:formula1>
          <xm:sqref>F11:F20</xm:sqref>
        </x14:dataValidation>
        <x14:dataValidation type="list" allowBlank="1" showInputMessage="1" showErrorMessage="1" xr:uid="{273663D8-C4DF-4606-AF03-A476E7A8949E}">
          <x14:formula1>
            <xm:f>LISTAS!$G$8:$G$10</xm:f>
          </x14:formula1>
          <xm:sqref>B11:B20</xm:sqref>
        </x14:dataValidation>
        <x14:dataValidation type="list" allowBlank="1" showInputMessage="1" showErrorMessage="1" xr:uid="{89BCD4C0-8ADE-438D-9FFD-A2BA977860A4}">
          <x14:formula1>
            <xm:f>'TABLA DE IMPACTO'!$D$4:$D$8</xm:f>
          </x14:formula1>
          <xm:sqref>J11:J20</xm:sqref>
        </x14:dataValidation>
        <x14:dataValidation type="list" allowBlank="1" showInputMessage="1" showErrorMessage="1" xr:uid="{4D615876-167E-4180-8A97-8A9387590C27}">
          <x14:formula1>
            <xm:f>LISTAS!$E$8:$E$9</xm:f>
          </x14:formula1>
          <xm:sqref>P11:P20</xm:sqref>
        </x14:dataValidation>
        <x14:dataValidation type="list" allowBlank="1" showInputMessage="1" showErrorMessage="1" xr:uid="{17455D78-F849-47F9-B885-3E2836F1C4A8}">
          <x14:formula1>
            <xm:f>'VALORACION DE CONTROLES'!$D$4:$D$6</xm:f>
          </x14:formula1>
          <xm:sqref>Q11:Q20</xm:sqref>
        </x14:dataValidation>
        <x14:dataValidation type="list" allowBlank="1" showInputMessage="1" showErrorMessage="1" xr:uid="{8E1A85A0-4613-4421-9D15-F56B94B097FF}">
          <x14:formula1>
            <xm:f>'VALORACION DE CONTROLES'!$D$7:$D$8</xm:f>
          </x14:formula1>
          <xm:sqref>R11:R20</xm:sqref>
        </x14:dataValidation>
        <x14:dataValidation type="list" allowBlank="1" showInputMessage="1" showErrorMessage="1" xr:uid="{A093310A-388F-47D8-987B-6065F64D8506}">
          <x14:formula1>
            <xm:f>'VALORACION DE CONTROLES'!$D$9:$D$10</xm:f>
          </x14:formula1>
          <xm:sqref>T11:T20</xm:sqref>
        </x14:dataValidation>
        <x14:dataValidation type="list" allowBlank="1" showInputMessage="1" showErrorMessage="1" xr:uid="{86A5702A-05B9-4C16-9520-698310565459}">
          <x14:formula1>
            <xm:f>'VALORACION DE CONTROLES'!$D$11:$D$12</xm:f>
          </x14:formula1>
          <xm:sqref>U11:U20</xm:sqref>
        </x14:dataValidation>
        <x14:dataValidation type="list" allowBlank="1" showInputMessage="1" showErrorMessage="1" xr:uid="{2D06FF4E-7B68-455E-8EE8-9C33180FEA47}">
          <x14:formula1>
            <xm:f>'VALORACION DE CONTROLES'!$D$13:$D$14</xm:f>
          </x14:formula1>
          <xm:sqref>V11:V20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c D A A B Q S w M E F A A C A A g A e o E N U 8 K G E i u k A A A A 9 Q A A A B I A H A B D b 2 5 m a W c v U G F j a 2 F n Z S 5 4 b W w g o h g A K K A U A A A A A A A A A A A A A A A A A A A A A A A A A A A A h Y 9 N D o I w F I S v Q r q n R f y J k k d Z s J V o Y m L c N u U J j V A M L Z a 7 u f B I X k G M o u 5 c z n w z y c z 9 e o O k r y v v g q 1 R j Y 7 J h A b E Q y 2 b X O k i J p 0 9 + k u S c N g K e R I F e k N Y m 6 g 3 K i a l t e e I M e c c d V P a t A U L g 2 D C D t l 6 J 0 u s h a + 0 s U J L J J 9 W / r 9 F O O x f Y 3 h I V 3 O 6 m A 2 T g I 0 e Z E p / e T i w J / 0 x I e 0 q 2 7 X I 0 f j p B t g o g b 0 v 8 A d Q S w M E F A A C A A g A e o E N 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q B D V N H i 5 v 1 o Q A A A N g A A A A T A B w A R m 9 y b X V s Y X M v U 2 V j d G l v b j E u b S C i G A A o o B Q A A A A A A A A A A A A A A A A A A A A A A A A A A A B t j T 0 L g z A Q h n f B / 3 C k i 4 I I d h U n 6 d o O F T q I w 6 n X N p j k J E a o i P + 9 K V l 7 y w v v x 3 M L D U 6 y g X v Q o o y j O F r e a G m E B n u F Z 6 h A k Y s j 8 H e z 8 k X G O 5 f P Q C q v V 2 v J u A f b q W e e k n R v r 6 i p E m E p u q O t 2 T h f 6 b I A O I l G z g w D 6 l 7 i y M K j f l 3 K G 4 t m e b L V N a t V m 2 a b a U n C u 2 z f R X C x E B k 4 H w G a 7 T j S O J L m P 7 f 8 A l B L A Q I t A B Q A A g A I A H q B D V P C h h I r p A A A A P U A A A A S A A A A A A A A A A A A A A A A A A A A A A B D b 2 5 m a W c v U G F j a 2 F n Z S 5 4 b W x Q S w E C L Q A U A A I A C A B 6 g Q 1 T D 8 r p q 6 Q A A A D p A A A A E w A A A A A A A A A A A A A A A A D w A A A A W 0 N v b n R l b n R f V H l w Z X N d L n h t b F B L A Q I t A B Q A A g A I A H q B D V N H i 5 v 1 o Q A A A N g A A A A T A A A A A A A A A A A A A A A A A O E B A A B G b 3 J t d W x h c y 9 T Z W N 0 a W 9 u M S 5 t U E s F B g A A A A A D A A M A w g A A A M 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n E I A A A A A A A A T w g 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U Y W J s Y T I 8 L 0 l 0 Z W 1 Q Y X R o P j w v S X R l b U x v Y 2 F 0 a W 9 u P j x T d G F i b G V F b n R y a W V z P j x F b n R y e S B U e X B l P S J J c 1 B y a X Z h d G U i I F Z h b H V l P S J s M C I g L z 4 8 R W 5 0 c n k g V H l w Z T 0 i T m F 2 a W d h d G l v b l N 0 Z X B O Y W 1 l I i B W Y W x 1 Z T 0 i c 0 5 h d m V n Y W N p w 7 N 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R h Y m x h M l 8 y I i A v P j x F b n R y e S B U e X B l P S J G a W x s Z W R D b 2 1 w b G V 0 Z V J l c 3 V s d F R v V 2 9 y a 3 N o Z W V 0 I i B W Y W x 1 Z T 0 i b D E i I C 8 + P E V u d H J 5 I F R 5 c G U 9 I l J l Y 2 9 2 Z X J 5 V G F y Z 2 V 0 U 2 h l Z X Q i I F Z h b H V l P S J z S G 9 q Y T E w I i A v P j x F b n R y e S B U e X B l P S J S Z W N v d m V y e V R h c m d l d E N v b H V t b i I g V m F s d W U 9 I m w x I i A v P j x F b n R y e S B U e X B l P S J S Z W N v d m V y e V R h c m d l d F J v d y I g V m F s d W U 9 I m w x I i A v P j x F b n R y e S B U e X B l P S J B Z G R l Z F R v R G F 0 Y U 1 v Z G V s I i B W Y W x 1 Z T 0 i b D A i I C 8 + P E V u d H J 5 I F R 5 c G U 9 I k Z p b G x D b 3 V u d C I g V m F s d W U 9 I m w 1 I i A v P j x F b n R y e S B U e X B l P S J G a W x s R X J y b 3 J D b 2 R l I i B W Y W x 1 Z T 0 i c 1 V u a 2 5 v d 2 4 i I C 8 + P E V u d H J 5 I F R 5 c G U 9 I k Z p b G x F c n J v c k N v d W 5 0 I i B W Y W x 1 Z T 0 i b D A i I C 8 + P E V u d H J 5 I F R 5 c G U 9 I k Z p b G x M Y X N 0 V X B k Y X R l Z C I g V m F s d W U 9 I m Q y M D I x L T A 4 L T E z V D I x O j E x O j U z L j I w N D Q x N D F a I i A v P j x F b n R y e S B U e X B l P S J G a W x s Q 2 9 s d W 1 u V H l w Z X M i I F Z h b H V l P S J z Q U E 9 P S I g L z 4 8 R W 5 0 c n k g V H l w Z T 0 i R m l s b E N v b H V t b k 5 h b W V z I i B W Y W x 1 Z T 0 i c 1 s m c X V v d D t D b 2 x 1 b W 5 h 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i 9 U a X B v I G N h b W J p Y W R v L n t D b 2 x 1 b W 5 h M S w w f S Z x d W 9 0 O 1 0 s J n F 1 b 3 Q 7 Q 2 9 s d W 1 u Q 2 9 1 b n Q m c X V v d D s 6 M S w m c X V v d D t L Z X l D b 2 x 1 b W 5 O Y W 1 l c y Z x d W 9 0 O z p b X S w m c X V v d D t D b 2 x 1 b W 5 J Z G V u d G l 0 a W V z J n F 1 b 3 Q 7 O l s m c X V v d D t T Z W N 0 a W 9 u M S 9 U Y W J s Y T I v V G l w b y B j Y W 1 i a W F k b y 5 7 Q 2 9 s d W 1 u Y T E s M H 0 m c X V v d D t d L C Z x d W 9 0 O 1 J l b G F 0 a W 9 u c 2 h p c E l u Z m 8 m c X V v d D s 6 W 1 1 9 I i A v P j w v U 3 R h Y m x l R W 5 0 c m l l c z 4 8 L 0 l 0 Z W 0 + P E l 0 Z W 0 + P E l 0 Z W 1 M b 2 N h d G l v b j 4 8 S X R l b V R 5 c G U + R m 9 y b X V s Y T w v S X R l b V R 5 c G U + P E l 0 Z W 1 Q Y X R o P l N l Y 3 R p b 2 4 x L 1 R h Y m x h M i 9 P c m l n Z W 4 8 L 0 l 0 Z W 1 Q Y X R o P j w v S X R l b U x v Y 2 F 0 a W 9 u P j x T d G F i b G V F b n R y a W V z I C 8 + P C 9 J d G V t P j x J d G V t P j x J d G V t T G 9 j Y X R p b 2 4 + P E l 0 Z W 1 U e X B l P k Z v c m 1 1 b G E 8 L 0 l 0 Z W 1 U e X B l P j x J d G V t U G F 0 a D 5 T Z W N 0 a W 9 u M S 9 U Y W J s Y T I v V G l w b y U y M G N h b W J p Y W R v P C 9 J d G V t U G F 0 a D 4 8 L 0 l 0 Z W 1 M b 2 N h d G l v b j 4 8 U 3 R h Y m x l R W 5 0 c m l l c y A v P j w v S X R l b T 4 8 L 0 l 0 Z W 1 z P j w v T G 9 j Y W x Q Y W N r Y W d l T W V 0 Y W R h d G F G a W x l P h Y A A A B Q S w U G A A A A A A A A A A A A A A A A A A A A A A A A 2 g A A A A E A A A D Q j J 3 f A R X R E Y x 6 A M B P w p f r A Q A A A B a l g V A H Y M p E h + 9 J Y H 0 T N l E A A A A A A g A A A A A A A 2 Y A A M A A A A A Q A A A A t 7 0 O Z t x V V M j I n H L c f 6 5 A H g A A A A A E g A A A o A A A A B A A A A C O O Y Y j G j f x L + f z x s / n b a Q 3 U A A A A B q K z 1 X i 0 1 Y x 5 p B D / x F s I x w 4 X A a G 1 f x b E r P o T C V + u y c R 5 G p T C q r o T 4 N h L O 2 X m F G / 9 G j o t o d x T y o 7 n I x 3 b G B c 7 B k p t k N r j 1 y i Q C c g 9 B K q f g t G F A A A A A b f h G 5 C B l J / J I p b / a B w H 7 X y V t r 0 < / D a t a M a s h u p > 
</file>

<file path=customXml/itemProps1.xml><?xml version="1.0" encoding="utf-8"?>
<ds:datastoreItem xmlns:ds="http://schemas.openxmlformats.org/officeDocument/2006/customXml" ds:itemID="{1E990625-FF11-4DCC-A72D-2060E662F18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6</vt:i4>
      </vt:variant>
    </vt:vector>
  </HeadingPairs>
  <TitlesOfParts>
    <vt:vector size="23" baseType="lpstr">
      <vt:lpstr>Dashboard</vt:lpstr>
      <vt:lpstr>INSTRUCTIVO</vt:lpstr>
      <vt:lpstr>CONTEXTO</vt:lpstr>
      <vt:lpstr>MAPA DE CALOR INHERENTE</vt:lpstr>
      <vt:lpstr>MAPA DE CALOR RESIDUAL</vt:lpstr>
      <vt:lpstr>TABLA DE PROBABILIDAD</vt:lpstr>
      <vt:lpstr>TABLA DE IMPACTO</vt:lpstr>
      <vt:lpstr>VALORACION DE CONTROLES</vt:lpstr>
      <vt:lpstr>MAPA FINAL</vt:lpstr>
      <vt:lpstr>Gestion de Cambios</vt:lpstr>
      <vt:lpstr>LISTAS</vt:lpstr>
      <vt:lpstr>FRECUENCIAS</vt:lpstr>
      <vt:lpstr>1.RIESGOS</vt:lpstr>
      <vt:lpstr>2.RACIONALIZACIÓN DE TRÁMITES</vt:lpstr>
      <vt:lpstr>3.RENDICIÓN DE CUENTAS</vt:lpstr>
      <vt:lpstr>4.ATENCIÓN AL CIUDADANO</vt:lpstr>
      <vt:lpstr>5.TRANSPARENCIA</vt:lpstr>
      <vt:lpstr>'3.RENDICIÓN DE CUENTAS'!Área_de_impresión</vt:lpstr>
      <vt:lpstr>'4.ATENCIÓN AL CIUDADANO'!Área_de_impresión</vt:lpstr>
      <vt:lpstr>'5.TRANSPARENCIA'!Área_de_impresión</vt:lpstr>
      <vt:lpstr>Dashboard!Área_de_impresión</vt:lpstr>
      <vt:lpstr>'3.RENDICIÓN DE CUENTAS'!Títulos_a_imprimir</vt:lpstr>
      <vt:lpstr>'5.TRANSPARENCIA'!Títulos_a_imprimir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Francy Lorena Martínez</dc:creator>
  <cp:lastModifiedBy>María Ximena Dávila</cp:lastModifiedBy>
  <cp:lastPrinted>2022-06-15T16:44:56Z</cp:lastPrinted>
  <dcterms:created xsi:type="dcterms:W3CDTF">2021-08-13T20:28:12Z</dcterms:created>
  <dcterms:modified xsi:type="dcterms:W3CDTF">2023-12-21T19:23:21Z</dcterms:modified>
</cp:coreProperties>
</file>